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770" tabRatio="962"/>
  </bookViews>
  <sheets>
    <sheet name="GÜNDÜZ" sheetId="13" r:id="rId1"/>
    <sheet name="GÜNDÜZ Y.LİSANS" sheetId="12" r:id="rId2"/>
    <sheet name="GÜNDÜZ DOKTORA" sheetId="14" r:id="rId3"/>
    <sheet name="GECE" sheetId="15" r:id="rId4"/>
    <sheet name="GECEY. LİSANS" sheetId="23" r:id="rId5"/>
    <sheet name="GECE DOKTORA" sheetId="22" r:id="rId6"/>
    <sheet name="%25 ARTIRIMLI GÜNDÜZ" sheetId="18" r:id="rId7"/>
    <sheet name="%25 ARTIRIMLI GÜNDÜZ Y.Lisans" sheetId="20" r:id="rId8"/>
    <sheet name="%25 ARTIRIMLI GÜNDÜZ DOKTORA" sheetId="21" r:id="rId9"/>
    <sheet name="%25 ARTIRIMLI GECE" sheetId="19" r:id="rId10"/>
    <sheet name="DYK HAFTAİÇİ" sheetId="17" r:id="rId11"/>
    <sheet name="DYK HAFTA SONU" sheetId="16" r:id="rId12"/>
  </sheets>
  <definedNames>
    <definedName name="_xlnm.Print_Area" localSheetId="9">'%25 ARTIRIMLI GECE'!$A$1:$N$54</definedName>
    <definedName name="_xlnm.Print_Area" localSheetId="6">'%25 ARTIRIMLI GÜNDÜZ'!$A$1:$N$54</definedName>
    <definedName name="_xlnm.Print_Area" localSheetId="8">'%25 ARTIRIMLI GÜNDÜZ DOKTORA'!$A$1:$N$54</definedName>
    <definedName name="_xlnm.Print_Area" localSheetId="7">'%25 ARTIRIMLI GÜNDÜZ Y.Lisans'!$A$1:$N$54</definedName>
    <definedName name="_xlnm.Print_Area" localSheetId="11">'DYK HAFTA SONU'!$A$1:$N$54</definedName>
    <definedName name="_xlnm.Print_Area" localSheetId="10">'DYK HAFTAİÇİ'!$A$1:$N$54</definedName>
    <definedName name="_xlnm.Print_Area" localSheetId="3">GECE!$A$1:$N$54</definedName>
    <definedName name="_xlnm.Print_Area" localSheetId="5">'GECE DOKTORA'!$A$1:$N$54</definedName>
    <definedName name="_xlnm.Print_Area" localSheetId="4">'GECEY. LİSANS'!$A$1:$N$54</definedName>
    <definedName name="_xlnm.Print_Area" localSheetId="0">GÜNDÜZ!$A$1:$N$54</definedName>
    <definedName name="_xlnm.Print_Area" localSheetId="2">'GÜNDÜZ DOKTORA'!$A$1:$N$54</definedName>
    <definedName name="_xlnm.Print_Area" localSheetId="1">'GÜNDÜZ Y.LİSANS'!$A$1:$N$54</definedName>
  </definedNames>
  <calcPr calcId="162913"/>
</workbook>
</file>

<file path=xl/calcChain.xml><?xml version="1.0" encoding="utf-8"?>
<calcChain xmlns="http://schemas.openxmlformats.org/spreadsheetml/2006/main">
  <c r="K44" i="23" l="1"/>
  <c r="H16" i="23"/>
  <c r="H17" i="23" s="1"/>
  <c r="C16" i="23"/>
  <c r="C17" i="23" s="1"/>
  <c r="H15" i="23"/>
  <c r="H18" i="23" s="1"/>
  <c r="C15" i="23"/>
  <c r="C18" i="23" s="1"/>
  <c r="K44" i="22"/>
  <c r="H16" i="22"/>
  <c r="H18" i="22" s="1"/>
  <c r="D35" i="22" s="1"/>
  <c r="C16" i="22"/>
  <c r="C18" i="22" s="1"/>
  <c r="H15" i="22"/>
  <c r="H17" i="22" s="1"/>
  <c r="C15" i="22"/>
  <c r="K44" i="21"/>
  <c r="H16" i="21"/>
  <c r="H18" i="21" s="1"/>
  <c r="D33" i="21" s="1"/>
  <c r="C16" i="21"/>
  <c r="C18" i="21" s="1"/>
  <c r="D29" i="21" s="1"/>
  <c r="H15" i="21"/>
  <c r="H17" i="21" s="1"/>
  <c r="C15" i="21"/>
  <c r="C17" i="21" s="1"/>
  <c r="K44" i="20"/>
  <c r="H16" i="20"/>
  <c r="H17" i="20" s="1"/>
  <c r="C16" i="20"/>
  <c r="C17" i="20" s="1"/>
  <c r="H15" i="20"/>
  <c r="H18" i="20" s="1"/>
  <c r="C15" i="20"/>
  <c r="C18" i="20" s="1"/>
  <c r="K44" i="19"/>
  <c r="H16" i="19"/>
  <c r="D34" i="19" s="1"/>
  <c r="C16" i="19"/>
  <c r="D29" i="19" s="1"/>
  <c r="H15" i="19"/>
  <c r="H17" i="19" s="1"/>
  <c r="C15" i="19"/>
  <c r="C17" i="19" s="1"/>
  <c r="D24" i="19" l="1"/>
  <c r="G24" i="19" s="1"/>
  <c r="D28" i="19"/>
  <c r="E28" i="19" s="1"/>
  <c r="D34" i="21"/>
  <c r="D30" i="22"/>
  <c r="E30" i="22" s="1"/>
  <c r="D31" i="22"/>
  <c r="D24" i="22"/>
  <c r="H24" i="22" s="1"/>
  <c r="I24" i="22" s="1"/>
  <c r="D29" i="22"/>
  <c r="D28" i="22"/>
  <c r="D27" i="22"/>
  <c r="E27" i="22" s="1"/>
  <c r="D26" i="22"/>
  <c r="E26" i="22" s="1"/>
  <c r="D25" i="22"/>
  <c r="D25" i="23"/>
  <c r="D24" i="23"/>
  <c r="H24" i="23" s="1"/>
  <c r="I24" i="23" s="1"/>
  <c r="D29" i="23"/>
  <c r="D28" i="23"/>
  <c r="D27" i="23"/>
  <c r="E27" i="23" s="1"/>
  <c r="D26" i="23"/>
  <c r="E26" i="23" s="1"/>
  <c r="D33" i="23"/>
  <c r="D35" i="23"/>
  <c r="G35" i="23" s="1"/>
  <c r="D34" i="23"/>
  <c r="E34" i="23" s="1"/>
  <c r="D32" i="23"/>
  <c r="D31" i="23"/>
  <c r="D30" i="23"/>
  <c r="E30" i="23" s="1"/>
  <c r="D29" i="20"/>
  <c r="D28" i="20"/>
  <c r="E28" i="20" s="1"/>
  <c r="D26" i="20"/>
  <c r="D27" i="20"/>
  <c r="E27" i="20" s="1"/>
  <c r="D25" i="20"/>
  <c r="D24" i="20"/>
  <c r="D35" i="20"/>
  <c r="D34" i="20"/>
  <c r="D33" i="20"/>
  <c r="D32" i="20"/>
  <c r="G32" i="20" s="1"/>
  <c r="D31" i="20"/>
  <c r="D30" i="20"/>
  <c r="D35" i="21"/>
  <c r="D24" i="21"/>
  <c r="D25" i="21"/>
  <c r="D26" i="21"/>
  <c r="D27" i="21"/>
  <c r="E27" i="21" s="1"/>
  <c r="D28" i="21"/>
  <c r="E28" i="21" s="1"/>
  <c r="D32" i="22"/>
  <c r="D31" i="21"/>
  <c r="D33" i="22"/>
  <c r="D30" i="21"/>
  <c r="D32" i="21"/>
  <c r="G32" i="21" s="1"/>
  <c r="D34" i="22"/>
  <c r="E34" i="22" s="1"/>
  <c r="E35" i="23"/>
  <c r="E35" i="22"/>
  <c r="G35" i="22"/>
  <c r="H35" i="22" s="1"/>
  <c r="I35" i="22" s="1"/>
  <c r="C17" i="22"/>
  <c r="D32" i="19"/>
  <c r="G32" i="19" s="1"/>
  <c r="H18" i="19"/>
  <c r="D27" i="19"/>
  <c r="E34" i="19"/>
  <c r="G34" i="19"/>
  <c r="E29" i="19"/>
  <c r="G29" i="19"/>
  <c r="D31" i="19"/>
  <c r="D35" i="19"/>
  <c r="C18" i="19"/>
  <c r="D26" i="19"/>
  <c r="D30" i="19"/>
  <c r="D25" i="19"/>
  <c r="E32" i="19"/>
  <c r="H32" i="19" s="1"/>
  <c r="I32" i="19" s="1"/>
  <c r="D33" i="19"/>
  <c r="H35" i="23" l="1"/>
  <c r="I35" i="23" s="1"/>
  <c r="G27" i="22"/>
  <c r="E32" i="20"/>
  <c r="H32" i="20" s="1"/>
  <c r="I32" i="20" s="1"/>
  <c r="G34" i="23"/>
  <c r="H34" i="23" s="1"/>
  <c r="I34" i="23" s="1"/>
  <c r="E24" i="19"/>
  <c r="H24" i="19" s="1"/>
  <c r="I24" i="19" s="1"/>
  <c r="G28" i="19"/>
  <c r="H28" i="19" s="1"/>
  <c r="I28" i="19" s="1"/>
  <c r="G27" i="20"/>
  <c r="H27" i="20" s="1"/>
  <c r="I27" i="20" s="1"/>
  <c r="G28" i="20"/>
  <c r="H28" i="20" s="1"/>
  <c r="I28" i="20" s="1"/>
  <c r="G30" i="22"/>
  <c r="H30" i="22" s="1"/>
  <c r="I30" i="22" s="1"/>
  <c r="G26" i="22"/>
  <c r="H26" i="22" s="1"/>
  <c r="I26" i="22" s="1"/>
  <c r="G27" i="23"/>
  <c r="H27" i="23" s="1"/>
  <c r="I27" i="23" s="1"/>
  <c r="H29" i="19"/>
  <c r="I29" i="19" s="1"/>
  <c r="G27" i="21"/>
  <c r="H27" i="21" s="1"/>
  <c r="I27" i="21" s="1"/>
  <c r="E25" i="23"/>
  <c r="G25" i="23"/>
  <c r="H25" i="23" s="1"/>
  <c r="I25" i="23" s="1"/>
  <c r="G28" i="21"/>
  <c r="H28" i="21" s="1"/>
  <c r="I28" i="21" s="1"/>
  <c r="E32" i="21"/>
  <c r="H32" i="21" s="1"/>
  <c r="I32" i="21" s="1"/>
  <c r="E29" i="23"/>
  <c r="G29" i="23"/>
  <c r="G26" i="23"/>
  <c r="G34" i="22"/>
  <c r="H34" i="22" s="1"/>
  <c r="I34" i="22" s="1"/>
  <c r="G30" i="23"/>
  <c r="H30" i="23" s="1"/>
  <c r="I30" i="23" s="1"/>
  <c r="H26" i="23"/>
  <c r="I26" i="23" s="1"/>
  <c r="H27" i="22"/>
  <c r="I27" i="22" s="1"/>
  <c r="G33" i="23"/>
  <c r="E33" i="23"/>
  <c r="E31" i="23"/>
  <c r="G31" i="23"/>
  <c r="H31" i="23" s="1"/>
  <c r="I31" i="23" s="1"/>
  <c r="E32" i="23"/>
  <c r="G32" i="23"/>
  <c r="H32" i="23" s="1"/>
  <c r="I32" i="23" s="1"/>
  <c r="E28" i="23"/>
  <c r="G28" i="23"/>
  <c r="H28" i="23" s="1"/>
  <c r="I28" i="23" s="1"/>
  <c r="G28" i="22"/>
  <c r="E28" i="22"/>
  <c r="G32" i="22"/>
  <c r="E32" i="22"/>
  <c r="G29" i="22"/>
  <c r="E29" i="22"/>
  <c r="E31" i="22"/>
  <c r="G31" i="22"/>
  <c r="H31" i="22" s="1"/>
  <c r="I31" i="22" s="1"/>
  <c r="G33" i="22"/>
  <c r="E33" i="22"/>
  <c r="G25" i="22"/>
  <c r="E25" i="22"/>
  <c r="G30" i="21"/>
  <c r="E30" i="21"/>
  <c r="E31" i="21"/>
  <c r="G31" i="21"/>
  <c r="H31" i="21" s="1"/>
  <c r="I31" i="21" s="1"/>
  <c r="E29" i="21"/>
  <c r="G29" i="21"/>
  <c r="G34" i="21"/>
  <c r="E34" i="21"/>
  <c r="E35" i="21"/>
  <c r="G35" i="21"/>
  <c r="H35" i="21"/>
  <c r="I35" i="21" s="1"/>
  <c r="E24" i="21"/>
  <c r="G24" i="21"/>
  <c r="E33" i="21"/>
  <c r="G33" i="21"/>
  <c r="H33" i="21" s="1"/>
  <c r="I33" i="21" s="1"/>
  <c r="G26" i="21"/>
  <c r="E26" i="21"/>
  <c r="E25" i="21"/>
  <c r="G25" i="21"/>
  <c r="E33" i="20"/>
  <c r="G33" i="20"/>
  <c r="G34" i="20"/>
  <c r="E34" i="20"/>
  <c r="E31" i="20"/>
  <c r="G31" i="20"/>
  <c r="E35" i="20"/>
  <c r="G35" i="20"/>
  <c r="H35" i="20" s="1"/>
  <c r="I35" i="20" s="1"/>
  <c r="G25" i="20"/>
  <c r="E25" i="20"/>
  <c r="G26" i="20"/>
  <c r="E26" i="20"/>
  <c r="G24" i="20"/>
  <c r="E24" i="20"/>
  <c r="E29" i="20"/>
  <c r="G29" i="20"/>
  <c r="H29" i="20" s="1"/>
  <c r="I29" i="20" s="1"/>
  <c r="G30" i="20"/>
  <c r="E30" i="20"/>
  <c r="H34" i="19"/>
  <c r="I34" i="19" s="1"/>
  <c r="G27" i="19"/>
  <c r="E27" i="19"/>
  <c r="E26" i="19"/>
  <c r="G26" i="19"/>
  <c r="E25" i="19"/>
  <c r="G25" i="19"/>
  <c r="G35" i="19"/>
  <c r="E35" i="19"/>
  <c r="E33" i="19"/>
  <c r="G33" i="19"/>
  <c r="E30" i="19"/>
  <c r="G30" i="19"/>
  <c r="G31" i="19"/>
  <c r="E31" i="19"/>
  <c r="H34" i="21" l="1"/>
  <c r="I34" i="21" s="1"/>
  <c r="H26" i="21"/>
  <c r="I26" i="21" s="1"/>
  <c r="H29" i="23"/>
  <c r="I29" i="23" s="1"/>
  <c r="H31" i="19"/>
  <c r="I31" i="19" s="1"/>
  <c r="H29" i="21"/>
  <c r="I29" i="21" s="1"/>
  <c r="H28" i="22"/>
  <c r="I28" i="22" s="1"/>
  <c r="H30" i="20"/>
  <c r="I30" i="20" s="1"/>
  <c r="H33" i="23"/>
  <c r="I33" i="23" s="1"/>
  <c r="H30" i="21"/>
  <c r="I30" i="21" s="1"/>
  <c r="H29" i="22"/>
  <c r="I29" i="22" s="1"/>
  <c r="H25" i="22"/>
  <c r="I25" i="22" s="1"/>
  <c r="H24" i="20"/>
  <c r="I24" i="20" s="1"/>
  <c r="H33" i="22"/>
  <c r="I33" i="22" s="1"/>
  <c r="H32" i="22"/>
  <c r="I32" i="22" s="1"/>
  <c r="H25" i="21"/>
  <c r="I25" i="21" s="1"/>
  <c r="H24" i="21"/>
  <c r="I24" i="21" s="1"/>
  <c r="H34" i="20"/>
  <c r="I34" i="20" s="1"/>
  <c r="H33" i="20"/>
  <c r="I33" i="20" s="1"/>
  <c r="H31" i="20"/>
  <c r="I31" i="20" s="1"/>
  <c r="H26" i="20"/>
  <c r="I26" i="20" s="1"/>
  <c r="H25" i="20"/>
  <c r="I25" i="20" s="1"/>
  <c r="H30" i="19"/>
  <c r="I30" i="19" s="1"/>
  <c r="H35" i="19"/>
  <c r="I35" i="19" s="1"/>
  <c r="H33" i="19"/>
  <c r="I33" i="19" s="1"/>
  <c r="H25" i="19"/>
  <c r="I25" i="19" s="1"/>
  <c r="H26" i="19"/>
  <c r="I26" i="19" s="1"/>
  <c r="H27" i="19"/>
  <c r="I27" i="19" s="1"/>
  <c r="I36" i="23" l="1"/>
  <c r="I36" i="22"/>
  <c r="I36" i="19"/>
  <c r="I36" i="21"/>
  <c r="I36" i="20"/>
  <c r="K44" i="18"/>
  <c r="H16" i="18"/>
  <c r="D35" i="18" s="1"/>
  <c r="C16" i="18"/>
  <c r="D26" i="18" s="1"/>
  <c r="H15" i="18"/>
  <c r="H17" i="18" s="1"/>
  <c r="C15" i="18"/>
  <c r="C17" i="18" s="1"/>
  <c r="D30" i="18" l="1"/>
  <c r="E30" i="18" s="1"/>
  <c r="D34" i="18"/>
  <c r="E34" i="18" s="1"/>
  <c r="D33" i="18"/>
  <c r="E33" i="18" s="1"/>
  <c r="D32" i="18"/>
  <c r="G32" i="18" s="1"/>
  <c r="E32" i="18"/>
  <c r="D25" i="18"/>
  <c r="E25" i="18" s="1"/>
  <c r="C18" i="18"/>
  <c r="E35" i="18"/>
  <c r="G35" i="18"/>
  <c r="H35" i="18" s="1"/>
  <c r="I35" i="18" s="1"/>
  <c r="E26" i="18"/>
  <c r="G26" i="18"/>
  <c r="D29" i="18"/>
  <c r="D24" i="18"/>
  <c r="D28" i="18"/>
  <c r="H18" i="18"/>
  <c r="D27" i="18"/>
  <c r="D31" i="18"/>
  <c r="H32" i="18" l="1"/>
  <c r="I32" i="18" s="1"/>
  <c r="G30" i="18"/>
  <c r="H30" i="18" s="1"/>
  <c r="I30" i="18" s="1"/>
  <c r="G25" i="18"/>
  <c r="H25" i="18"/>
  <c r="I25" i="18" s="1"/>
  <c r="G34" i="18"/>
  <c r="H34" i="18" s="1"/>
  <c r="I34" i="18" s="1"/>
  <c r="G33" i="18"/>
  <c r="H33" i="18" s="1"/>
  <c r="I33" i="18" s="1"/>
  <c r="H26" i="18"/>
  <c r="I26" i="18" s="1"/>
  <c r="E27" i="18"/>
  <c r="G27" i="18"/>
  <c r="H27" i="18" s="1"/>
  <c r="I27" i="18" s="1"/>
  <c r="G24" i="18"/>
  <c r="E24" i="18"/>
  <c r="E31" i="18"/>
  <c r="G31" i="18"/>
  <c r="G28" i="18"/>
  <c r="E28" i="18"/>
  <c r="E29" i="18"/>
  <c r="G29" i="18"/>
  <c r="H31" i="18" l="1"/>
  <c r="I31" i="18" s="1"/>
  <c r="H29" i="18"/>
  <c r="I29" i="18" s="1"/>
  <c r="H28" i="18"/>
  <c r="I28" i="18" s="1"/>
  <c r="H24" i="18"/>
  <c r="I24" i="18" s="1"/>
  <c r="I36" i="18" l="1"/>
  <c r="K44" i="17"/>
  <c r="H16" i="17"/>
  <c r="C16" i="17"/>
  <c r="H15" i="17"/>
  <c r="D34" i="17" s="1"/>
  <c r="C15" i="17"/>
  <c r="D26" i="17" s="1"/>
  <c r="D29" i="17" l="1"/>
  <c r="E29" i="17" s="1"/>
  <c r="D25" i="17"/>
  <c r="E25" i="17" s="1"/>
  <c r="G34" i="17"/>
  <c r="E34" i="17"/>
  <c r="G26" i="17"/>
  <c r="E26" i="17"/>
  <c r="H17" i="17"/>
  <c r="D33" i="17"/>
  <c r="H18" i="17"/>
  <c r="G25" i="17"/>
  <c r="H25" i="17" s="1"/>
  <c r="I25" i="17" s="1"/>
  <c r="D27" i="17"/>
  <c r="D31" i="17"/>
  <c r="D35" i="17"/>
  <c r="C17" i="17"/>
  <c r="D24" i="17"/>
  <c r="D28" i="17"/>
  <c r="D32" i="17"/>
  <c r="C18" i="17"/>
  <c r="D30" i="17"/>
  <c r="G29" i="17" l="1"/>
  <c r="H29" i="17" s="1"/>
  <c r="I29" i="17" s="1"/>
  <c r="H34" i="17"/>
  <c r="I34" i="17" s="1"/>
  <c r="H26" i="17"/>
  <c r="I26" i="17" s="1"/>
  <c r="G32" i="17"/>
  <c r="E32" i="17"/>
  <c r="E27" i="17"/>
  <c r="G27" i="17"/>
  <c r="H27" i="17" s="1"/>
  <c r="I27" i="17" s="1"/>
  <c r="E33" i="17"/>
  <c r="G33" i="17"/>
  <c r="G24" i="17"/>
  <c r="E24" i="17"/>
  <c r="G30" i="17"/>
  <c r="E30" i="17"/>
  <c r="G28" i="17"/>
  <c r="E28" i="17"/>
  <c r="E31" i="17"/>
  <c r="G31" i="17"/>
  <c r="E35" i="17"/>
  <c r="G35" i="17"/>
  <c r="H28" i="17" l="1"/>
  <c r="I28" i="17" s="1"/>
  <c r="H30" i="17"/>
  <c r="I30" i="17" s="1"/>
  <c r="H24" i="17"/>
  <c r="I24" i="17" s="1"/>
  <c r="H31" i="17"/>
  <c r="I31" i="17" s="1"/>
  <c r="H33" i="17"/>
  <c r="I33" i="17" s="1"/>
  <c r="H35" i="17"/>
  <c r="I35" i="17" s="1"/>
  <c r="H32" i="17"/>
  <c r="I32" i="17" s="1"/>
  <c r="I36" i="17" l="1"/>
  <c r="K44" i="16"/>
  <c r="H16" i="16"/>
  <c r="D35" i="16" s="1"/>
  <c r="C16" i="16"/>
  <c r="D26" i="16" s="1"/>
  <c r="H15" i="16"/>
  <c r="H17" i="16" s="1"/>
  <c r="C15" i="16"/>
  <c r="C17" i="16" s="1"/>
  <c r="D33" i="16" l="1"/>
  <c r="E33" i="16" s="1"/>
  <c r="D30" i="16"/>
  <c r="E30" i="16" s="1"/>
  <c r="D32" i="16"/>
  <c r="D34" i="16"/>
  <c r="E34" i="16" s="1"/>
  <c r="D29" i="16"/>
  <c r="E29" i="16" s="1"/>
  <c r="D25" i="16"/>
  <c r="E25" i="16" s="1"/>
  <c r="C18" i="16"/>
  <c r="E26" i="16"/>
  <c r="G26" i="16"/>
  <c r="E35" i="16"/>
  <c r="G35" i="16"/>
  <c r="H35" i="16" s="1"/>
  <c r="I35" i="16" s="1"/>
  <c r="D24" i="16"/>
  <c r="D28" i="16"/>
  <c r="H18" i="16"/>
  <c r="D27" i="16"/>
  <c r="D31" i="16"/>
  <c r="H26" i="16" l="1"/>
  <c r="I26" i="16" s="1"/>
  <c r="G29" i="16"/>
  <c r="H29" i="16" s="1"/>
  <c r="I29" i="16" s="1"/>
  <c r="G30" i="16"/>
  <c r="H30" i="16" s="1"/>
  <c r="I30" i="16" s="1"/>
  <c r="G25" i="16"/>
  <c r="H25" i="16" s="1"/>
  <c r="I25" i="16" s="1"/>
  <c r="G34" i="16"/>
  <c r="H34" i="16" s="1"/>
  <c r="I34" i="16" s="1"/>
  <c r="G33" i="16"/>
  <c r="H33" i="16" s="1"/>
  <c r="I33" i="16" s="1"/>
  <c r="E32" i="16"/>
  <c r="G32" i="16"/>
  <c r="E27" i="16"/>
  <c r="G27" i="16"/>
  <c r="H27" i="16" s="1"/>
  <c r="I27" i="16" s="1"/>
  <c r="G28" i="16"/>
  <c r="E28" i="16"/>
  <c r="E31" i="16"/>
  <c r="G31" i="16"/>
  <c r="G24" i="16"/>
  <c r="E24" i="16"/>
  <c r="H24" i="16" l="1"/>
  <c r="I24" i="16" s="1"/>
  <c r="H28" i="16"/>
  <c r="I28" i="16" s="1"/>
  <c r="H32" i="16"/>
  <c r="I32" i="16" s="1"/>
  <c r="H31" i="16"/>
  <c r="I31" i="16" s="1"/>
  <c r="I36" i="16" l="1"/>
  <c r="K44" i="15"/>
  <c r="H16" i="15"/>
  <c r="D34" i="15" s="1"/>
  <c r="C16" i="15"/>
  <c r="D27" i="15" s="1"/>
  <c r="H15" i="15"/>
  <c r="H17" i="15" s="1"/>
  <c r="C15" i="15"/>
  <c r="C17" i="15" s="1"/>
  <c r="H18" i="15" l="1"/>
  <c r="D25" i="15"/>
  <c r="D24" i="15"/>
  <c r="H24" i="15" s="1"/>
  <c r="I24" i="15" s="1"/>
  <c r="D29" i="15"/>
  <c r="D26" i="15"/>
  <c r="E26" i="15" s="1"/>
  <c r="E27" i="15"/>
  <c r="G27" i="15"/>
  <c r="E34" i="15"/>
  <c r="G34" i="15"/>
  <c r="H34" i="15" s="1"/>
  <c r="I34" i="15" s="1"/>
  <c r="D33" i="15"/>
  <c r="C18" i="15"/>
  <c r="G26" i="15"/>
  <c r="H26" i="15" s="1"/>
  <c r="I26" i="15" s="1"/>
  <c r="D28" i="15"/>
  <c r="D32" i="15"/>
  <c r="D31" i="15"/>
  <c r="D35" i="15"/>
  <c r="D30" i="15"/>
  <c r="H27" i="15" l="1"/>
  <c r="I27" i="15" s="1"/>
  <c r="G25" i="15"/>
  <c r="E25" i="15"/>
  <c r="G29" i="15"/>
  <c r="E29" i="15"/>
  <c r="H25" i="15"/>
  <c r="I25" i="15" s="1"/>
  <c r="E30" i="15"/>
  <c r="G30" i="15"/>
  <c r="G32" i="15"/>
  <c r="E32" i="15"/>
  <c r="E31" i="15"/>
  <c r="G31" i="15"/>
  <c r="E35" i="15"/>
  <c r="G35" i="15"/>
  <c r="H35" i="15" s="1"/>
  <c r="I35" i="15" s="1"/>
  <c r="G28" i="15"/>
  <c r="E28" i="15"/>
  <c r="E33" i="15"/>
  <c r="G33" i="15"/>
  <c r="H28" i="15" l="1"/>
  <c r="I28" i="15" s="1"/>
  <c r="H32" i="15"/>
  <c r="I32" i="15" s="1"/>
  <c r="H31" i="15"/>
  <c r="I31" i="15" s="1"/>
  <c r="H33" i="15"/>
  <c r="I33" i="15" s="1"/>
  <c r="H30" i="15"/>
  <c r="I30" i="15" s="1"/>
  <c r="H29" i="15"/>
  <c r="I29" i="15" s="1"/>
  <c r="I36" i="15" l="1"/>
  <c r="K44" i="14"/>
  <c r="H16" i="14"/>
  <c r="C16" i="14"/>
  <c r="H15" i="14"/>
  <c r="H18" i="14" s="1"/>
  <c r="C15" i="14"/>
  <c r="C17" i="14" s="1"/>
  <c r="C18" i="14" l="1"/>
  <c r="D28" i="14" s="1"/>
  <c r="D34" i="14"/>
  <c r="D30" i="14"/>
  <c r="D35" i="14"/>
  <c r="D31" i="14"/>
  <c r="D32" i="14"/>
  <c r="D33" i="14"/>
  <c r="H17" i="14"/>
  <c r="D26" i="14" l="1"/>
  <c r="D29" i="14"/>
  <c r="D25" i="14"/>
  <c r="D27" i="14"/>
  <c r="D24" i="14"/>
  <c r="G27" i="14"/>
  <c r="E27" i="14"/>
  <c r="G32" i="14"/>
  <c r="E32" i="14"/>
  <c r="E34" i="14"/>
  <c r="G34" i="14"/>
  <c r="G28" i="14"/>
  <c r="E28" i="14"/>
  <c r="E33" i="14"/>
  <c r="G33" i="14"/>
  <c r="E30" i="14"/>
  <c r="G30" i="14"/>
  <c r="E35" i="14"/>
  <c r="G35" i="14"/>
  <c r="E31" i="14"/>
  <c r="G31" i="14"/>
  <c r="H31" i="14" s="1"/>
  <c r="I31" i="14" s="1"/>
  <c r="H32" i="14" l="1"/>
  <c r="I32" i="14" s="1"/>
  <c r="H28" i="14"/>
  <c r="I28" i="14" s="1"/>
  <c r="H27" i="14"/>
  <c r="I27" i="14" s="1"/>
  <c r="H30" i="14"/>
  <c r="I30" i="14" s="1"/>
  <c r="H35" i="14"/>
  <c r="I35" i="14" s="1"/>
  <c r="H33" i="14"/>
  <c r="I33" i="14" s="1"/>
  <c r="H34" i="14"/>
  <c r="I34" i="14" s="1"/>
  <c r="G26" i="14"/>
  <c r="E26" i="14"/>
  <c r="E29" i="14"/>
  <c r="G29" i="14"/>
  <c r="H29" i="14" s="1"/>
  <c r="I29" i="14" s="1"/>
  <c r="E25" i="14"/>
  <c r="G25" i="14"/>
  <c r="G24" i="14"/>
  <c r="E24" i="14"/>
  <c r="H24" i="14" l="1"/>
  <c r="I24" i="14" s="1"/>
  <c r="H25" i="14"/>
  <c r="I25" i="14" s="1"/>
  <c r="H26" i="14"/>
  <c r="I26" i="14" s="1"/>
  <c r="K44" i="13"/>
  <c r="H16" i="13"/>
  <c r="C16" i="13"/>
  <c r="H15" i="13"/>
  <c r="D34" i="13" s="1"/>
  <c r="C15" i="13"/>
  <c r="D26" i="13" s="1"/>
  <c r="I36" i="14" l="1"/>
  <c r="D31" i="13"/>
  <c r="E31" i="13" s="1"/>
  <c r="H18" i="13"/>
  <c r="D35" i="13"/>
  <c r="E35" i="13" s="1"/>
  <c r="D32" i="13"/>
  <c r="G32" i="13" s="1"/>
  <c r="E34" i="13"/>
  <c r="G34" i="13"/>
  <c r="E26" i="13"/>
  <c r="G26" i="13"/>
  <c r="H26" i="13" s="1"/>
  <c r="I26" i="13" s="1"/>
  <c r="D24" i="13"/>
  <c r="D27" i="13"/>
  <c r="H17" i="13"/>
  <c r="D25" i="13"/>
  <c r="D29" i="13"/>
  <c r="D33" i="13"/>
  <c r="G35" i="13"/>
  <c r="H35" i="13" s="1"/>
  <c r="I35" i="13" s="1"/>
  <c r="C17" i="13"/>
  <c r="D28" i="13"/>
  <c r="C18" i="13"/>
  <c r="D30" i="13"/>
  <c r="E32" i="13" l="1"/>
  <c r="H32" i="13" s="1"/>
  <c r="I32" i="13" s="1"/>
  <c r="H34" i="13"/>
  <c r="I34" i="13" s="1"/>
  <c r="G31" i="13"/>
  <c r="H31" i="13" s="1"/>
  <c r="I31" i="13" s="1"/>
  <c r="E30" i="13"/>
  <c r="G30" i="13"/>
  <c r="E29" i="13"/>
  <c r="G29" i="13"/>
  <c r="H29" i="13" s="1"/>
  <c r="I29" i="13" s="1"/>
  <c r="G27" i="13"/>
  <c r="E27" i="13"/>
  <c r="G28" i="13"/>
  <c r="E28" i="13"/>
  <c r="E33" i="13"/>
  <c r="G33" i="13"/>
  <c r="E25" i="13"/>
  <c r="G25" i="13"/>
  <c r="G24" i="13"/>
  <c r="E24" i="13"/>
  <c r="H27" i="13" l="1"/>
  <c r="I27" i="13" s="1"/>
  <c r="H28" i="13"/>
  <c r="I28" i="13" s="1"/>
  <c r="H33" i="13"/>
  <c r="I33" i="13" s="1"/>
  <c r="H30" i="13"/>
  <c r="I30" i="13" s="1"/>
  <c r="H25" i="13"/>
  <c r="I25" i="13" s="1"/>
  <c r="H24" i="13"/>
  <c r="I24" i="13" s="1"/>
  <c r="I36" i="13" l="1"/>
  <c r="K44" i="12"/>
  <c r="H16" i="12"/>
  <c r="C16" i="12"/>
  <c r="H15" i="12"/>
  <c r="C15" i="12"/>
  <c r="C17" i="12" l="1"/>
  <c r="C18" i="12"/>
  <c r="H17" i="12"/>
  <c r="H18" i="12"/>
  <c r="D27" i="12" l="1"/>
  <c r="G27" i="12" s="1"/>
  <c r="D26" i="12"/>
  <c r="G26" i="12" s="1"/>
  <c r="D28" i="12"/>
  <c r="E28" i="12" s="1"/>
  <c r="D24" i="12"/>
  <c r="E24" i="12" s="1"/>
  <c r="D29" i="12"/>
  <c r="E29" i="12" s="1"/>
  <c r="D25" i="12"/>
  <c r="G25" i="12" s="1"/>
  <c r="D34" i="12"/>
  <c r="G34" i="12" s="1"/>
  <c r="D32" i="12"/>
  <c r="E32" i="12" s="1"/>
  <c r="D30" i="12"/>
  <c r="G30" i="12" s="1"/>
  <c r="D33" i="12"/>
  <c r="E33" i="12" s="1"/>
  <c r="D31" i="12"/>
  <c r="E31" i="12" s="1"/>
  <c r="D35" i="12"/>
  <c r="G35" i="12" s="1"/>
  <c r="E26" i="12" l="1"/>
  <c r="G32" i="12"/>
  <c r="H32" i="12" s="1"/>
  <c r="I32" i="12" s="1"/>
  <c r="E25" i="12"/>
  <c r="H25" i="12" s="1"/>
  <c r="I25" i="12" s="1"/>
  <c r="G28" i="12"/>
  <c r="H28" i="12" s="1"/>
  <c r="I28" i="12" s="1"/>
  <c r="E35" i="12"/>
  <c r="H35" i="12" s="1"/>
  <c r="I35" i="12" s="1"/>
  <c r="G29" i="12"/>
  <c r="H29" i="12" s="1"/>
  <c r="I29" i="12" s="1"/>
  <c r="G24" i="12"/>
  <c r="H24" i="12" s="1"/>
  <c r="I24" i="12" s="1"/>
  <c r="E34" i="12"/>
  <c r="H34" i="12" s="1"/>
  <c r="I34" i="12" s="1"/>
  <c r="E30" i="12"/>
  <c r="H30" i="12" s="1"/>
  <c r="I30" i="12" s="1"/>
  <c r="G31" i="12"/>
  <c r="H31" i="12" s="1"/>
  <c r="I31" i="12" s="1"/>
  <c r="G33" i="12"/>
  <c r="H33" i="12" s="1"/>
  <c r="I33" i="12" s="1"/>
  <c r="E27" i="12"/>
  <c r="H27" i="12" s="1"/>
  <c r="I27" i="12" s="1"/>
  <c r="H26" i="12"/>
  <c r="I26" i="12" s="1"/>
  <c r="I36" i="12" l="1"/>
</calcChain>
</file>

<file path=xl/sharedStrings.xml><?xml version="1.0" encoding="utf-8"?>
<sst xmlns="http://schemas.openxmlformats.org/spreadsheetml/2006/main" count="734" uniqueCount="77">
  <si>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</si>
  <si>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</si>
  <si>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</si>
  <si>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</si>
  <si>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</si>
  <si>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</si>
  <si>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</si>
  <si>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</si>
  <si>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</si>
  <si>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</si>
  <si>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</si>
  <si>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</si>
  <si>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</si>
  <si>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</si>
  <si>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</si>
  <si>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</si>
  <si>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</si>
  <si>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</si>
  <si>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</si>
  <si>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</si>
  <si>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</si>
  <si>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</si>
  <si>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</si>
  <si>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</si>
  <si>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</si>
  <si>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</si>
  <si>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</si>
  <si>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</si>
  <si>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</si>
  <si>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</si>
  <si>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</si>
  <si>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</si>
  <si>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</si>
  <si>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</si>
  <si>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</si>
  <si>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</si>
  <si>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</si>
  <si>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aylık katsayı çarpımından oluşan miktarla hesaplanmıştır.</t>
  </si>
  <si>
    <t>İade</t>
  </si>
  <si>
    <t>Lisans</t>
  </si>
  <si>
    <t>Öğretmen</t>
  </si>
  <si>
    <t>aaaaa</t>
  </si>
  <si>
    <t>xxxxxxx</t>
  </si>
  <si>
    <t>(Yüksek Lisans)</t>
  </si>
  <si>
    <t>(Doktora)</t>
  </si>
  <si>
    <t>(Gece Saati)</t>
  </si>
  <si>
    <t>aaaaaa</t>
  </si>
  <si>
    <t>xxxxxxxx</t>
  </si>
  <si>
    <t>Kurum Müdürü</t>
  </si>
  <si>
    <t>(DYK Haftasonu İade)</t>
  </si>
  <si>
    <t>xxxxx</t>
  </si>
  <si>
    <t>(DYK Haftaiçi İade)</t>
  </si>
  <si>
    <t>(Lisans %25 Artırımlı gündüz)</t>
  </si>
  <si>
    <t>%25 Gündüz</t>
  </si>
  <si>
    <t>İadesi Hesaplanan Ek Ders Bilgileri</t>
  </si>
  <si>
    <t>Ödenecek Tutar</t>
  </si>
  <si>
    <t xml:space="preserve"> Toplam Ödenen:         </t>
  </si>
  <si>
    <t>xxxxxx</t>
  </si>
  <si>
    <t>(Lisans %25 Artırımlı gece)</t>
  </si>
  <si>
    <t>Gece</t>
  </si>
  <si>
    <t>%25 Gece</t>
  </si>
  <si>
    <t>Y.Lisans</t>
  </si>
  <si>
    <t>*Gelir vergisi ek ders bordrosundan alına bilgilere göre %15, %20 ve %27 olarak hesaplanmıştır.</t>
  </si>
  <si>
    <t xml:space="preserve">*Lisansüstü öğrenim gören öğretmenlere ilave ek ders ücreti, Milli Eğitim Bakanlığına bağlı örgün ve yaygın eğitim kurumlarında görev yapan                                                                                                                                                    </t>
  </si>
  <si>
    <t xml:space="preserve"> öğretmenlerden yüksek lisans ve doktora yapmış olanlara, fiilen girdikleri dersler için ödenecek ek ders ücretleri sırasıyla %7 ve %20 artırımlı                                                                                                                                                      </t>
  </si>
  <si>
    <t xml:space="preserve">ödenir olarak hesaplanmıştır.        </t>
  </si>
  <si>
    <t>Akova İlkokulu</t>
  </si>
  <si>
    <t>Aylık Katsayı (1 Ocak 2024) :</t>
  </si>
  <si>
    <t>Aylık Katsayı (1 Temmuz 2024) :</t>
  </si>
  <si>
    <r>
      <t>Yukarıda belirtilen kişiye ait 2024 yılı aralık ayına ait toplam</t>
    </r>
    <r>
      <rPr>
        <sz val="8"/>
        <color rgb="FFFF0000"/>
        <rFont val="Calibri"/>
        <family val="2"/>
        <charset val="162"/>
        <scheme val="minor"/>
      </rPr>
      <t xml:space="preserve"> 139,62 TL(yüzotuzdokuzTL,altmışiki Kr)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</si>
  <si>
    <r>
      <t xml:space="preserve">Yukarıda belirtilen kişiye ait 2024 yılı aralık ayına ait toplam </t>
    </r>
    <r>
      <rPr>
        <sz val="8"/>
        <color rgb="FFFF0000"/>
        <rFont val="Calibri"/>
        <family val="2"/>
        <charset val="162"/>
        <scheme val="minor"/>
      </rPr>
      <t>139,62 TL(yüzotuzdokuzTL,altmışiki Kr)</t>
    </r>
    <r>
      <rPr>
        <sz val="8"/>
        <color theme="1"/>
        <rFont val="Calibri"/>
        <family val="2"/>
        <charset val="162"/>
        <scheme val="minor"/>
      </rPr>
      <t>borç/alacak hesaplanmıştır.</t>
    </r>
  </si>
  <si>
    <r>
      <t xml:space="preserve">Yukarıda belirtilen kişiye ait 2024 yılı ocak ayına ait gece saati toplam </t>
    </r>
    <r>
      <rPr>
        <sz val="8"/>
        <color rgb="FFFF0000"/>
        <rFont val="Calibri"/>
        <family val="2"/>
        <charset val="162"/>
        <scheme val="minor"/>
      </rPr>
      <t>423,80 TL(dörtyüzyirmiüçTL,seksenKr)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</si>
  <si>
    <r>
      <t xml:space="preserve">Yukarıda belirtilen kişiye ait 2024 yılı ocak ayına ait gece saati toplam </t>
    </r>
    <r>
      <rPr>
        <sz val="8"/>
        <color rgb="FFFF0000"/>
        <rFont val="Calibri"/>
        <family val="2"/>
        <charset val="162"/>
        <scheme val="minor"/>
      </rPr>
      <t xml:space="preserve">423,80 TL(dörtyüzyirmiüçTL,seksenKr) </t>
    </r>
    <r>
      <rPr>
        <sz val="8"/>
        <color theme="1"/>
        <rFont val="Calibri"/>
        <family val="2"/>
        <charset val="162"/>
        <scheme val="minor"/>
      </rPr>
      <t>borç/alacak hesaplanmıştır.</t>
    </r>
  </si>
  <si>
    <r>
      <t xml:space="preserve">Yukarıda belirtilen kişiye ait 2024 yılına ait toplam </t>
    </r>
    <r>
      <rPr>
        <sz val="8"/>
        <color rgb="FFFF0000"/>
        <rFont val="Calibri"/>
        <family val="2"/>
        <charset val="162"/>
        <scheme val="minor"/>
      </rPr>
      <t>139,62 TL(yüzotuzdokuzTL,altmışiki Kr)</t>
    </r>
    <r>
      <rPr>
        <sz val="8"/>
        <color theme="1"/>
        <rFont val="Calibri"/>
        <family val="2"/>
        <charset val="162"/>
        <scheme val="minor"/>
      </rPr>
      <t>borç/alacak hesaplanmıştır.</t>
    </r>
  </si>
  <si>
    <r>
      <t>Yukarıda belirtilen kişiye ait 2024 yılı mart ayına ait toplam</t>
    </r>
    <r>
      <rPr>
        <sz val="8"/>
        <color rgb="FFFF0000"/>
        <rFont val="Calibri"/>
        <family val="2"/>
        <charset val="162"/>
        <scheme val="minor"/>
      </rPr>
      <t xml:space="preserve"> 119 TL(yüzondokuzTL)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</si>
  <si>
    <r>
      <t>Yukarıda belirtilen kişiye ait 2024 yılı mart ayına ait toplam</t>
    </r>
    <r>
      <rPr>
        <sz val="8"/>
        <color rgb="FFFF0000"/>
        <rFont val="Calibri"/>
        <family val="2"/>
        <charset val="162"/>
        <scheme val="minor"/>
      </rPr>
      <t xml:space="preserve"> 119 TL(yüzondokuzTL) </t>
    </r>
    <r>
      <rPr>
        <sz val="8"/>
        <color theme="1"/>
        <rFont val="Calibri"/>
        <family val="2"/>
        <charset val="162"/>
        <scheme val="minor"/>
      </rPr>
      <t>borç/alacak hesaplanmıştır.</t>
    </r>
  </si>
  <si>
    <r>
      <t xml:space="preserve">Yukarıda belirtilen kişiye ait 2024 yılı aralık ayına ait toplam </t>
    </r>
    <r>
      <rPr>
        <sz val="8"/>
        <color rgb="FFFF0000"/>
        <rFont val="Calibri"/>
        <family val="2"/>
        <charset val="162"/>
        <scheme val="minor"/>
      </rPr>
      <t>139,62 TL(yüzotuzdokuzTL,altmışiki Kr)</t>
    </r>
    <r>
      <rPr>
        <sz val="8"/>
        <color theme="1"/>
        <rFont val="Calibri"/>
        <family val="2"/>
        <charset val="162"/>
        <scheme val="minor"/>
      </rPr>
      <t xml:space="preserve"> borç/alacak hesaplanmıştır.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</si>
</sst>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0"/>
  </numFmts>
  <fonts count="12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7" xfId="0" applyNumberFormat="1" applyFont="1" applyFill="1" applyBorder="1" applyProtection="1">
      <protection hidden="1"/>
    </xf>
    <xf numFmtId="165" fontId="2" fillId="2" borderId="13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0" borderId="12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2" fontId="10" fillId="2" borderId="7" xfId="0" applyNumberFormat="1" applyFont="1" applyFill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10" fillId="2" borderId="23" xfId="0" applyFont="1" applyFill="1" applyBorder="1" applyProtection="1">
      <protection hidden="1"/>
    </xf>
    <xf numFmtId="2" fontId="10" fillId="0" borderId="24" xfId="0" applyNumberFormat="1" applyFont="1" applyBorder="1" applyProtection="1">
      <protection hidden="1"/>
    </xf>
    <xf numFmtId="0" fontId="10" fillId="2" borderId="25" xfId="0" applyFont="1" applyFill="1" applyBorder="1" applyProtection="1">
      <protection hidden="1"/>
    </xf>
    <xf numFmtId="2" fontId="10" fillId="0" borderId="13" xfId="0" applyNumberFormat="1" applyFont="1" applyBorder="1" applyProtection="1">
      <protection hidden="1"/>
    </xf>
    <xf numFmtId="2" fontId="10" fillId="0" borderId="26" xfId="0" applyNumberFormat="1" applyFont="1" applyBorder="1" applyProtection="1">
      <protection hidden="1"/>
    </xf>
    <xf numFmtId="0" fontId="10" fillId="2" borderId="7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1" fontId="10" fillId="2" borderId="13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2" fontId="10" fillId="2" borderId="13" xfId="0" applyNumberFormat="1" applyFont="1" applyFill="1" applyBorder="1" applyProtection="1">
      <protection hidden="1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8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2" fontId="10" fillId="2" borderId="19" xfId="0" applyNumberFormat="1" applyFont="1" applyFill="1" applyBorder="1" applyAlignment="1" applyProtection="1">
      <alignment horizontal="center" vertical="center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27" xfId="0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tabSelected="1" workbookViewId="0">
      <selection activeCell="B2" sqref="B2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67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68" t="s">
        <v>11</v>
      </c>
      <c r="J14" s="69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0" t="s">
        <v>14</v>
      </c>
      <c r="J17" s="70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C15*C24</f>
        <v>106.52194</v>
      </c>
      <c r="E24" s="54">
        <f>D24*7.59/1000</f>
        <v>0.80850152460000002</v>
      </c>
      <c r="F24" s="65">
        <v>15</v>
      </c>
      <c r="G24" s="39">
        <f>D24*F24/100</f>
        <v>15.978290999999999</v>
      </c>
      <c r="H24" s="39">
        <f>D24-(G24+E24)</f>
        <v>89.735147475399998</v>
      </c>
      <c r="I24" s="59">
        <f t="shared" ref="I24:I34" si="0">H24</f>
        <v>89.735147475399998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C15*C26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H15*C30</f>
        <v>127.09144000000001</v>
      </c>
      <c r="E30" s="54">
        <f t="shared" si="2"/>
        <v>0.96462402959999993</v>
      </c>
      <c r="F30" s="65">
        <v>15</v>
      </c>
      <c r="G30" s="39">
        <f t="shared" si="3"/>
        <v>19.063716000000003</v>
      </c>
      <c r="H30" s="39">
        <f t="shared" si="1"/>
        <v>107.0630999704</v>
      </c>
      <c r="I30" s="59">
        <f t="shared" si="0"/>
        <v>107.0630999704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H15*C35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196.7982474458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76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3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4:G5"/>
    <mergeCell ref="E6:I6"/>
    <mergeCell ref="C7:D7"/>
    <mergeCell ref="E7:G7"/>
    <mergeCell ref="C8:D8"/>
    <mergeCell ref="E8:G8"/>
  </mergeCells>
  <conditionalFormatting sqref="E14 I2:I5">
    <cfRule type="cellIs" dxfId="1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2:P54"/>
  <sheetViews>
    <sheetView topLeftCell="A4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58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150</v>
      </c>
      <c r="C15" s="9">
        <f>E12*B15</f>
        <v>114.13064999999999</v>
      </c>
      <c r="D15" s="103" t="s">
        <v>59</v>
      </c>
      <c r="E15" s="103"/>
      <c r="F15" s="24"/>
      <c r="G15" s="25">
        <v>150</v>
      </c>
      <c r="H15" s="9">
        <f>J12*G15</f>
        <v>136.1694</v>
      </c>
      <c r="I15" s="103" t="s">
        <v>59</v>
      </c>
      <c r="J15" s="103"/>
      <c r="K15" s="24"/>
      <c r="L15" s="23"/>
      <c r="M15" s="23"/>
      <c r="N15" s="23"/>
      <c r="O15" s="30"/>
    </row>
    <row r="16" spans="1:15" x14ac:dyDescent="0.25">
      <c r="A16" s="30"/>
      <c r="B16" s="80">
        <v>150</v>
      </c>
      <c r="C16" s="9">
        <f>(E12*B16)+(E12*B16)*25/100</f>
        <v>142.66331249999999</v>
      </c>
      <c r="D16" s="103" t="s">
        <v>60</v>
      </c>
      <c r="E16" s="103"/>
      <c r="F16" s="24"/>
      <c r="G16" s="80">
        <v>150</v>
      </c>
      <c r="H16" s="9">
        <f>(J12*G16)+(J12*G16)*25/100</f>
        <v>170.21174999999999</v>
      </c>
      <c r="I16" s="103" t="s">
        <v>60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122.11979549999998</v>
      </c>
      <c r="D17" s="103" t="s">
        <v>14</v>
      </c>
      <c r="E17" s="103"/>
      <c r="F17" s="24"/>
      <c r="G17" s="26"/>
      <c r="H17" s="9">
        <f>H15+(H15*7/100)</f>
        <v>145.701258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136.95677999999998</v>
      </c>
      <c r="D18" s="107" t="s">
        <v>15</v>
      </c>
      <c r="E18" s="107"/>
      <c r="F18" s="28"/>
      <c r="G18" s="27"/>
      <c r="H18" s="10">
        <f>H15+(H15*20/100)</f>
        <v>163.40328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142.66331249999999</v>
      </c>
      <c r="E24" s="54">
        <f>D24*7.59/1000</f>
        <v>1.0828145418749997</v>
      </c>
      <c r="F24" s="65">
        <v>15</v>
      </c>
      <c r="G24" s="39">
        <f>D24*F24/100</f>
        <v>21.399496875000001</v>
      </c>
      <c r="H24" s="39">
        <f>D24-(G24+E24)</f>
        <v>120.18100108312498</v>
      </c>
      <c r="I24" s="59">
        <f t="shared" ref="I24:I34" si="0">H24</f>
        <v>120.18100108312498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170.21174999999999</v>
      </c>
      <c r="E30" s="54">
        <f t="shared" si="2"/>
        <v>1.2919071824999999</v>
      </c>
      <c r="F30" s="65">
        <v>15</v>
      </c>
      <c r="G30" s="39">
        <f t="shared" si="3"/>
        <v>25.531762499999999</v>
      </c>
      <c r="H30" s="39">
        <f t="shared" si="1"/>
        <v>143.3880803175</v>
      </c>
      <c r="I30" s="59">
        <f t="shared" si="0"/>
        <v>143.3880803175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263.56908140062501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73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4"/>
  <sheetViews>
    <sheetView topLeftCell="A4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9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9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51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47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>
        <v>5</v>
      </c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C15*C24</f>
        <v>106.52194</v>
      </c>
      <c r="E24" s="54">
        <f>D24*7.59/1000</f>
        <v>0.80850152460000002</v>
      </c>
      <c r="F24" s="65">
        <v>15</v>
      </c>
      <c r="G24" s="54">
        <f>D24*F24/100</f>
        <v>15.978290999999999</v>
      </c>
      <c r="H24" s="39">
        <f t="shared" ref="H24:H35" si="0">(D24-(G24+E24))*2</f>
        <v>179.4702949508</v>
      </c>
      <c r="I24" s="59">
        <f t="shared" ref="I24:I34" si="1">H24</f>
        <v>179.4702949508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C15*C25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1</v>
      </c>
      <c r="D26" s="54">
        <f>C15*C26</f>
        <v>106.52194</v>
      </c>
      <c r="E26" s="54">
        <f t="shared" ref="E26:E35" si="2">D26*7.59/1000</f>
        <v>0.80850152460000002</v>
      </c>
      <c r="F26" s="65">
        <v>15</v>
      </c>
      <c r="G26" s="54">
        <f t="shared" ref="G26:G35" si="3">D26*F26/100</f>
        <v>15.978290999999999</v>
      </c>
      <c r="H26" s="39">
        <f>(D26-(G26+E26))*2</f>
        <v>179.4702949508</v>
      </c>
      <c r="I26" s="59">
        <f t="shared" si="1"/>
        <v>179.4702949508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C15*C27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C15*C28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C15*C29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80</v>
      </c>
      <c r="D30" s="54">
        <f>H15*C30</f>
        <v>10167.315200000001</v>
      </c>
      <c r="E30" s="54">
        <f t="shared" si="2"/>
        <v>77.169922368000002</v>
      </c>
      <c r="F30" s="65">
        <v>15</v>
      </c>
      <c r="G30" s="54">
        <f t="shared" si="3"/>
        <v>1525.09728</v>
      </c>
      <c r="H30" s="39">
        <f t="shared" si="0"/>
        <v>17130.095995264001</v>
      </c>
      <c r="I30" s="59">
        <f t="shared" si="1"/>
        <v>17130.095995264001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H15*C31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H15*C32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H15*C33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H15*C34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H15*C35</f>
        <v>0</v>
      </c>
      <c r="E35" s="79">
        <f t="shared" si="2"/>
        <v>0</v>
      </c>
      <c r="F35" s="66">
        <v>20</v>
      </c>
      <c r="G35" s="79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17489.036585165599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74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50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P54"/>
  <sheetViews>
    <sheetView topLeftCell="A19" workbookViewId="0">
      <selection activeCell="N36" sqref="N36:N37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49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47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0</v>
      </c>
      <c r="D24" s="54">
        <f>C16*C24</f>
        <v>0</v>
      </c>
      <c r="E24" s="54">
        <f>D24*7.59/1000</f>
        <v>0</v>
      </c>
      <c r="F24" s="65">
        <v>15</v>
      </c>
      <c r="G24" s="54">
        <f>D24*F24/100</f>
        <v>0</v>
      </c>
      <c r="H24" s="39">
        <f t="shared" ref="H24:H35" si="0">(D24-(G24+E24))*2</f>
        <v>0</v>
      </c>
      <c r="I24" s="59">
        <f t="shared" ref="I24:I34" si="1">H24</f>
        <v>0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54">
        <f>D25*F25/100</f>
        <v>0</v>
      </c>
      <c r="H25" s="39">
        <f t="shared" si="0"/>
        <v>0</v>
      </c>
      <c r="I25" s="59">
        <f t="shared" si="1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1</v>
      </c>
      <c r="D26" s="54">
        <f>C16*C26</f>
        <v>114.13064999999999</v>
      </c>
      <c r="E26" s="54">
        <f t="shared" ref="E26:E35" si="2">D26*7.59/1000</f>
        <v>0.8662516334999999</v>
      </c>
      <c r="F26" s="65">
        <v>15</v>
      </c>
      <c r="G26" s="54">
        <f t="shared" ref="G26:G35" si="3">D26*F26/100</f>
        <v>17.119597499999998</v>
      </c>
      <c r="H26" s="39">
        <f>(D26-(G26+E26))*2</f>
        <v>192.28960173299998</v>
      </c>
      <c r="I26" s="59">
        <f t="shared" si="1"/>
        <v>192.28960173299998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54">
        <f t="shared" si="3"/>
        <v>0</v>
      </c>
      <c r="H27" s="39">
        <f t="shared" si="0"/>
        <v>0</v>
      </c>
      <c r="I27" s="59">
        <f t="shared" si="1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54">
        <f t="shared" si="3"/>
        <v>0</v>
      </c>
      <c r="H28" s="39">
        <f t="shared" si="0"/>
        <v>0</v>
      </c>
      <c r="I28" s="59">
        <f t="shared" si="1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54">
        <f t="shared" si="3"/>
        <v>0</v>
      </c>
      <c r="H29" s="39">
        <f t="shared" si="0"/>
        <v>0</v>
      </c>
      <c r="I29" s="59">
        <f t="shared" si="1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136.1694</v>
      </c>
      <c r="E30" s="54">
        <f t="shared" si="2"/>
        <v>1.033525746</v>
      </c>
      <c r="F30" s="65">
        <v>15</v>
      </c>
      <c r="G30" s="54">
        <f t="shared" si="3"/>
        <v>20.425409999999999</v>
      </c>
      <c r="H30" s="39">
        <f t="shared" si="0"/>
        <v>229.420928508</v>
      </c>
      <c r="I30" s="59">
        <f t="shared" si="1"/>
        <v>229.420928508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54">
        <f t="shared" si="3"/>
        <v>0</v>
      </c>
      <c r="H31" s="39">
        <f t="shared" si="0"/>
        <v>0</v>
      </c>
      <c r="I31" s="59">
        <f t="shared" si="1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54">
        <f t="shared" si="3"/>
        <v>0</v>
      </c>
      <c r="H32" s="39">
        <f t="shared" si="0"/>
        <v>0</v>
      </c>
      <c r="I32" s="59">
        <f t="shared" si="1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54">
        <f t="shared" si="3"/>
        <v>0</v>
      </c>
      <c r="H33" s="39">
        <f t="shared" si="0"/>
        <v>0</v>
      </c>
      <c r="I33" s="59">
        <f t="shared" si="1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54">
        <f t="shared" si="3"/>
        <v>0</v>
      </c>
      <c r="H34" s="39">
        <f t="shared" si="0"/>
        <v>0</v>
      </c>
      <c r="I34" s="59">
        <f t="shared" si="1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79">
        <f t="shared" si="3"/>
        <v>0</v>
      </c>
      <c r="H35" s="39">
        <f t="shared" si="0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421.71053024100001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75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50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0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B050"/>
  </sheetPr>
  <dimension ref="A2:P54"/>
  <sheetViews>
    <sheetView topLeftCell="A13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43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47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11" t="s">
        <v>11</v>
      </c>
      <c r="J14" s="12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13" t="s">
        <v>14</v>
      </c>
      <c r="J17" s="13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113.9784758</v>
      </c>
      <c r="E24" s="54">
        <f>D24*7.59/1000</f>
        <v>0.86509663132199999</v>
      </c>
      <c r="F24" s="65">
        <v>15</v>
      </c>
      <c r="G24" s="39">
        <f>D24*F24/100</f>
        <v>17.096771369999999</v>
      </c>
      <c r="H24" s="39">
        <f>D24-(G24+E24)</f>
        <v>96.016607798677995</v>
      </c>
      <c r="I24" s="59">
        <f t="shared" ref="I24:I34" si="0">H24</f>
        <v>96.016607798677995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135.98784080000001</v>
      </c>
      <c r="E30" s="54">
        <f t="shared" si="2"/>
        <v>1.0321477116719999</v>
      </c>
      <c r="F30" s="65">
        <v>15</v>
      </c>
      <c r="G30" s="39">
        <f t="shared" si="3"/>
        <v>20.398176120000002</v>
      </c>
      <c r="H30" s="39">
        <f t="shared" si="1"/>
        <v>114.55751696832802</v>
      </c>
      <c r="I30" s="59">
        <f t="shared" si="0"/>
        <v>114.55751696832802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H17*C35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210.57412476700603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70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G3:I3"/>
    <mergeCell ref="C4:G5"/>
    <mergeCell ref="E6:I6"/>
    <mergeCell ref="C7:D7"/>
    <mergeCell ref="E7:G7"/>
    <mergeCell ref="C8:D8"/>
    <mergeCell ref="E8:G8"/>
    <mergeCell ref="E9:F9"/>
    <mergeCell ref="C10:D10"/>
    <mergeCell ref="E10:F10"/>
    <mergeCell ref="B11:D11"/>
    <mergeCell ref="E11:F11"/>
    <mergeCell ref="N36:N37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K46:L46"/>
    <mergeCell ref="K45:L45"/>
    <mergeCell ref="K44:L44"/>
    <mergeCell ref="I22:I23"/>
    <mergeCell ref="F36:H37"/>
    <mergeCell ref="I36:I37"/>
    <mergeCell ref="K36:M37"/>
  </mergeCells>
  <conditionalFormatting sqref="E14 I2:I5">
    <cfRule type="cellIs" dxfId="10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54"/>
  <sheetViews>
    <sheetView topLeftCell="A19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28515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4" t="s">
        <v>44</v>
      </c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4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1" t="s">
        <v>11</v>
      </c>
      <c r="J14" s="72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3" t="s">
        <v>14</v>
      </c>
      <c r="J17" s="73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127.826328</v>
      </c>
      <c r="E24" s="54">
        <f>D24*7.59/1000</f>
        <v>0.97020182952</v>
      </c>
      <c r="F24" s="65">
        <v>15</v>
      </c>
      <c r="G24" s="39">
        <f>D24*F24/100</f>
        <v>19.173949199999999</v>
      </c>
      <c r="H24" s="39">
        <f>D24-(G24+E24)</f>
        <v>107.68217697048</v>
      </c>
      <c r="I24" s="59">
        <f t="shared" ref="I24:I34" si="0">H24</f>
        <v>107.68217697048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152.509728</v>
      </c>
      <c r="E30" s="54">
        <f t="shared" si="2"/>
        <v>1.1575488355200001</v>
      </c>
      <c r="F30" s="65">
        <v>15</v>
      </c>
      <c r="G30" s="39">
        <f t="shared" si="3"/>
        <v>22.876459199999999</v>
      </c>
      <c r="H30" s="39">
        <f t="shared" si="1"/>
        <v>128.47571996447999</v>
      </c>
      <c r="I30" s="59">
        <f t="shared" si="0"/>
        <v>128.47571996447999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H18*C35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236.15789693495998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69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42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</mergeCells>
  <conditionalFormatting sqref="E14 I2:I5">
    <cfRule type="cellIs" dxfId="9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topLeftCell="A10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114.13064999999999</v>
      </c>
      <c r="E24" s="54">
        <v>0</v>
      </c>
      <c r="F24" s="65">
        <v>15</v>
      </c>
      <c r="G24" s="39">
        <v>0</v>
      </c>
      <c r="H24" s="39">
        <f>D24-(G24+E24)</f>
        <v>114.13064999999999</v>
      </c>
      <c r="I24" s="59">
        <f t="shared" ref="I24:I34" si="0">H24</f>
        <v>114.13064999999999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136.1694</v>
      </c>
      <c r="E30" s="54">
        <f t="shared" si="2"/>
        <v>1.033525746</v>
      </c>
      <c r="F30" s="65">
        <v>15</v>
      </c>
      <c r="G30" s="39">
        <f t="shared" si="3"/>
        <v>20.425409999999999</v>
      </c>
      <c r="H30" s="39">
        <f t="shared" si="1"/>
        <v>114.710464254</v>
      </c>
      <c r="I30" s="59">
        <f t="shared" si="0"/>
        <v>114.710464254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H16*C35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228.84111425399999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71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8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topLeftCell="A7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C16+(C16*7/100)</f>
        <v>122.11979549999998</v>
      </c>
      <c r="D17" s="103" t="s">
        <v>14</v>
      </c>
      <c r="E17" s="103"/>
      <c r="F17" s="24"/>
      <c r="G17" s="26"/>
      <c r="H17" s="9">
        <f>H16+(H16*7/100)</f>
        <v>145.701258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122.11979549999998</v>
      </c>
      <c r="E24" s="54">
        <v>0</v>
      </c>
      <c r="F24" s="65">
        <v>15</v>
      </c>
      <c r="G24" s="39">
        <v>0</v>
      </c>
      <c r="H24" s="39">
        <f>D24-(G24+E24)</f>
        <v>122.11979549999998</v>
      </c>
      <c r="I24" s="59">
        <f t="shared" ref="I24:I34" si="0">H24</f>
        <v>122.11979549999998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145.701258</v>
      </c>
      <c r="E30" s="54">
        <f t="shared" si="2"/>
        <v>1.10587254822</v>
      </c>
      <c r="F30" s="65">
        <v>15</v>
      </c>
      <c r="G30" s="39">
        <f t="shared" si="3"/>
        <v>21.855188699999999</v>
      </c>
      <c r="H30" s="39">
        <f t="shared" si="1"/>
        <v>122.74019675177999</v>
      </c>
      <c r="I30" s="59">
        <f t="shared" si="0"/>
        <v>122.74019675177999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H17*C35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244.85999225177997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72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7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4"/>
  <sheetViews>
    <sheetView topLeftCell="A6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7.57031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31"/>
      <c r="G3" s="125" t="s">
        <v>45</v>
      </c>
      <c r="H3" s="125"/>
      <c r="I3" s="125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46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25">
        <v>150</v>
      </c>
      <c r="C16" s="9">
        <f>E12*B16</f>
        <v>114.13064999999999</v>
      </c>
      <c r="D16" s="103" t="s">
        <v>13</v>
      </c>
      <c r="E16" s="103"/>
      <c r="F16" s="24"/>
      <c r="G16" s="25">
        <v>150</v>
      </c>
      <c r="H16" s="9">
        <f>J12*G16</f>
        <v>136.1694</v>
      </c>
      <c r="I16" s="104" t="s">
        <v>13</v>
      </c>
      <c r="J16" s="105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C16+(C16*20/100)</f>
        <v>136.95677999999998</v>
      </c>
      <c r="D18" s="107" t="s">
        <v>15</v>
      </c>
      <c r="E18" s="107"/>
      <c r="F18" s="28"/>
      <c r="G18" s="27"/>
      <c r="H18" s="10">
        <f>H16+(H16*20/100)</f>
        <v>163.40328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11" t="s">
        <v>38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12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136.95677999999998</v>
      </c>
      <c r="E24" s="54">
        <v>0</v>
      </c>
      <c r="F24" s="65">
        <v>15</v>
      </c>
      <c r="G24" s="39">
        <v>0</v>
      </c>
      <c r="H24" s="39">
        <f>D24-(G24+E24)</f>
        <v>136.95677999999998</v>
      </c>
      <c r="I24" s="59">
        <f t="shared" ref="I24:I34" si="0">H24</f>
        <v>136.95677999999998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163.40328</v>
      </c>
      <c r="E30" s="54">
        <f t="shared" si="2"/>
        <v>1.2402308951999998</v>
      </c>
      <c r="F30" s="65">
        <v>15</v>
      </c>
      <c r="G30" s="39">
        <f t="shared" si="3"/>
        <v>24.510491999999999</v>
      </c>
      <c r="H30" s="39">
        <f t="shared" si="1"/>
        <v>137.6525571048</v>
      </c>
      <c r="I30" s="59">
        <f t="shared" si="0"/>
        <v>137.6525571048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61">
        <f>H18*C35</f>
        <v>0</v>
      </c>
      <c r="E35" s="61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274.60933710479998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71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47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48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62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6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topLeftCell="A10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28515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7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39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76" t="s">
        <v>11</v>
      </c>
      <c r="J14" s="77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133.15242499999999</v>
      </c>
      <c r="D16" s="103" t="s">
        <v>53</v>
      </c>
      <c r="E16" s="103"/>
      <c r="F16" s="24"/>
      <c r="G16" s="80">
        <v>140</v>
      </c>
      <c r="H16" s="9">
        <f>(J12*G16)+(J12*G16)*25/100</f>
        <v>158.86430000000001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75" t="s">
        <v>14</v>
      </c>
      <c r="J17" s="75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C16*C24</f>
        <v>133.15242499999999</v>
      </c>
      <c r="E24" s="54">
        <f>D24*7.59/1000</f>
        <v>1.0106269057499999</v>
      </c>
      <c r="F24" s="65">
        <v>15</v>
      </c>
      <c r="G24" s="39">
        <f>D24*F24/100</f>
        <v>19.972863749999998</v>
      </c>
      <c r="H24" s="39">
        <f>D24-(G24+E24)</f>
        <v>112.16893434424999</v>
      </c>
      <c r="I24" s="59">
        <f t="shared" ref="I24:I34" si="0">H24</f>
        <v>112.16893434424999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C16*C25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C16*C26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C16*C27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C16*C28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C16*C29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H16*C30</f>
        <v>158.86430000000001</v>
      </c>
      <c r="E30" s="54">
        <f t="shared" si="2"/>
        <v>1.205780037</v>
      </c>
      <c r="F30" s="65">
        <v>15</v>
      </c>
      <c r="G30" s="39">
        <f t="shared" si="3"/>
        <v>23.829644999999999</v>
      </c>
      <c r="H30" s="39">
        <f t="shared" si="1"/>
        <v>133.828874963</v>
      </c>
      <c r="I30" s="59">
        <f t="shared" si="0"/>
        <v>133.828874963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H16*C31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H16*C32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H16*C33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H16*C34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H16*C35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245.99780930725001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73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5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topLeftCell="A10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425781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1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61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2" t="s">
        <v>11</v>
      </c>
      <c r="J14" s="83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133.15242499999999</v>
      </c>
      <c r="D16" s="103" t="s">
        <v>53</v>
      </c>
      <c r="E16" s="103"/>
      <c r="F16" s="24"/>
      <c r="G16" s="80">
        <v>140</v>
      </c>
      <c r="H16" s="9">
        <f>(J12*G16)+(J12*G16)*25/100</f>
        <v>158.86430000000001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C16+(C16*7/100)</f>
        <v>142.47309475</v>
      </c>
      <c r="D17" s="103" t="s">
        <v>14</v>
      </c>
      <c r="E17" s="103"/>
      <c r="F17" s="24"/>
      <c r="G17" s="26"/>
      <c r="H17" s="9">
        <f>H16+(H16*7/100)</f>
        <v>169.984801</v>
      </c>
      <c r="I17" s="84" t="s">
        <v>14</v>
      </c>
      <c r="J17" s="84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C15+(C15*20/100)</f>
        <v>127.826328</v>
      </c>
      <c r="D18" s="107" t="s">
        <v>15</v>
      </c>
      <c r="E18" s="107"/>
      <c r="F18" s="28"/>
      <c r="G18" s="27"/>
      <c r="H18" s="10">
        <f>H15+(H15*20/100)</f>
        <v>152.509728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C17*C24</f>
        <v>142.47309475</v>
      </c>
      <c r="E24" s="54">
        <f>D24*7.59/1000</f>
        <v>1.0813707891525</v>
      </c>
      <c r="F24" s="65">
        <v>15</v>
      </c>
      <c r="G24" s="39">
        <f>D24*F24/100</f>
        <v>21.370964212499999</v>
      </c>
      <c r="H24" s="39">
        <f>D24-(G24+E24)</f>
        <v>120.0207597483475</v>
      </c>
      <c r="I24" s="59">
        <f t="shared" ref="I24:I34" si="0">H24</f>
        <v>120.0207597483475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C17*C25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C17*C26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C17*C27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C17*C28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C17*C29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H17*C30</f>
        <v>169.984801</v>
      </c>
      <c r="E30" s="54">
        <f t="shared" si="2"/>
        <v>1.2901846395900001</v>
      </c>
      <c r="F30" s="65">
        <v>15</v>
      </c>
      <c r="G30" s="39">
        <f t="shared" si="3"/>
        <v>25.497720149999999</v>
      </c>
      <c r="H30" s="39">
        <f t="shared" si="1"/>
        <v>143.19689621041002</v>
      </c>
      <c r="I30" s="59">
        <f t="shared" si="0"/>
        <v>143.19689621041002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H17*C31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H17*C32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H17*C33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H17*C34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H17*C35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263.21765595875752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73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</mergeCells>
  <conditionalFormatting sqref="E14 I2:I5">
    <cfRule type="cellIs" dxfId="4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5"/>
  <sheetViews>
    <sheetView topLeftCell="A7" workbookViewId="0">
      <selection activeCell="A40" sqref="A40"/>
    </sheetView>
  </sheetViews>
  <sheetFormatPr defaultRowHeight="15" x14ac:dyDescent="0.25"/>
  <cols>
    <col min="1" max="1" width="3.28515625" style="29" customWidth="1"/>
    <col min="2" max="2" width="7.7109375" style="29" customWidth="1"/>
    <col min="3" max="3" width="8.140625" style="29" customWidth="1"/>
    <col min="4" max="4" width="7.28515625" style="29" customWidth="1"/>
    <col min="5" max="5" width="6.7109375" style="29" customWidth="1"/>
    <col min="6" max="6" width="7.28515625" style="29" customWidth="1"/>
    <col min="7" max="7" width="8.5703125" style="29" customWidth="1"/>
    <col min="8" max="8" width="9.28515625" style="29" customWidth="1"/>
    <col min="9" max="9" width="8.140625" style="29" customWidth="1"/>
    <col min="10" max="10" width="6.140625" style="29" customWidth="1"/>
    <col min="11" max="11" width="5.7109375" style="29" customWidth="1"/>
    <col min="12" max="12" width="6.42578125" style="29" customWidth="1"/>
    <col min="13" max="13" width="7.28515625" style="29" customWidth="1"/>
    <col min="14" max="14" width="6.7109375" style="29" customWidth="1"/>
    <col min="15" max="16384" width="9.140625" style="29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30"/>
      <c r="B3" s="31"/>
      <c r="C3" s="31"/>
      <c r="D3" s="31"/>
      <c r="E3" s="31"/>
      <c r="F3" s="124" t="s">
        <v>52</v>
      </c>
      <c r="G3" s="124"/>
      <c r="H3" s="124"/>
      <c r="I3" s="124"/>
      <c r="J3" s="31"/>
      <c r="K3" s="31"/>
      <c r="L3" s="31"/>
      <c r="M3" s="31"/>
      <c r="N3" s="31"/>
      <c r="O3" s="30"/>
    </row>
    <row r="4" spans="1:15" x14ac:dyDescent="0.25">
      <c r="A4" s="30"/>
      <c r="B4" s="19"/>
      <c r="C4" s="89" t="s">
        <v>1</v>
      </c>
      <c r="D4" s="89"/>
      <c r="E4" s="89"/>
      <c r="F4" s="89"/>
      <c r="G4" s="89"/>
      <c r="H4" s="32"/>
      <c r="I4" s="33"/>
      <c r="J4" s="33"/>
      <c r="K4" s="33"/>
      <c r="L4" s="33"/>
      <c r="M4" s="33"/>
      <c r="N4" s="33"/>
      <c r="O4" s="30"/>
    </row>
    <row r="5" spans="1:15" x14ac:dyDescent="0.25">
      <c r="A5" s="30"/>
      <c r="B5" s="17"/>
      <c r="C5" s="89"/>
      <c r="D5" s="89"/>
      <c r="E5" s="89"/>
      <c r="F5" s="89"/>
      <c r="G5" s="89"/>
      <c r="H5" s="32"/>
      <c r="I5" s="33"/>
      <c r="J5" s="34"/>
      <c r="K5" s="34"/>
      <c r="L5" s="34"/>
      <c r="M5" s="30"/>
      <c r="N5" s="30"/>
      <c r="O5" s="30"/>
    </row>
    <row r="6" spans="1:15" x14ac:dyDescent="0.25">
      <c r="A6" s="30"/>
      <c r="B6" s="17"/>
      <c r="C6" s="4" t="s">
        <v>2</v>
      </c>
      <c r="D6" s="4"/>
      <c r="E6" s="90" t="s">
        <v>66</v>
      </c>
      <c r="F6" s="90"/>
      <c r="G6" s="90"/>
      <c r="H6" s="90"/>
      <c r="I6" s="90"/>
      <c r="J6" s="34"/>
      <c r="K6" s="34"/>
      <c r="L6" s="34"/>
      <c r="M6" s="30"/>
      <c r="N6" s="30"/>
      <c r="O6" s="30"/>
    </row>
    <row r="7" spans="1:15" x14ac:dyDescent="0.25">
      <c r="A7" s="30"/>
      <c r="B7" s="17"/>
      <c r="C7" s="91" t="s">
        <v>3</v>
      </c>
      <c r="D7" s="91"/>
      <c r="E7" s="90">
        <v>11111</v>
      </c>
      <c r="F7" s="90"/>
      <c r="G7" s="90"/>
      <c r="H7" s="3"/>
      <c r="I7" s="46"/>
      <c r="J7" s="34"/>
      <c r="K7" s="34"/>
      <c r="L7" s="34"/>
      <c r="M7" s="30"/>
      <c r="N7" s="30"/>
      <c r="O7" s="30"/>
    </row>
    <row r="8" spans="1:15" x14ac:dyDescent="0.25">
      <c r="A8" s="30"/>
      <c r="B8" s="17"/>
      <c r="C8" s="91" t="s">
        <v>4</v>
      </c>
      <c r="D8" s="91"/>
      <c r="E8" s="90" t="s">
        <v>41</v>
      </c>
      <c r="F8" s="90"/>
      <c r="G8" s="90"/>
      <c r="H8" s="3"/>
      <c r="I8" s="2"/>
      <c r="J8" s="34"/>
      <c r="K8" s="34"/>
      <c r="L8" s="34"/>
      <c r="M8" s="30"/>
      <c r="N8" s="30"/>
      <c r="O8" s="30"/>
    </row>
    <row r="9" spans="1:15" x14ac:dyDescent="0.25">
      <c r="A9" s="30"/>
      <c r="B9" s="5" t="s">
        <v>5</v>
      </c>
      <c r="C9" s="5"/>
      <c r="D9" s="5"/>
      <c r="E9" s="90" t="s">
        <v>40</v>
      </c>
      <c r="F9" s="90"/>
      <c r="G9" s="88"/>
      <c r="H9" s="3"/>
      <c r="I9" s="6"/>
      <c r="J9" s="19"/>
      <c r="K9" s="19"/>
      <c r="L9" s="19"/>
      <c r="M9" s="19"/>
      <c r="N9" s="19"/>
      <c r="O9" s="30"/>
    </row>
    <row r="10" spans="1:15" x14ac:dyDescent="0.25">
      <c r="A10" s="30"/>
      <c r="B10" s="17"/>
      <c r="C10" s="91" t="s">
        <v>7</v>
      </c>
      <c r="D10" s="91"/>
      <c r="E10" s="92" t="s">
        <v>15</v>
      </c>
      <c r="F10" s="92"/>
      <c r="G10" s="18"/>
      <c r="H10" s="18"/>
      <c r="I10" s="18"/>
      <c r="J10" s="18"/>
      <c r="K10" s="18"/>
      <c r="L10" s="18"/>
      <c r="M10" s="18"/>
      <c r="N10" s="18"/>
      <c r="O10" s="30"/>
    </row>
    <row r="11" spans="1:15" ht="15.75" thickBot="1" x14ac:dyDescent="0.3">
      <c r="A11" s="43"/>
      <c r="B11" s="93" t="s">
        <v>8</v>
      </c>
      <c r="C11" s="94"/>
      <c r="D11" s="94"/>
      <c r="E11" s="95">
        <v>2024</v>
      </c>
      <c r="F11" s="95"/>
      <c r="G11" s="44"/>
      <c r="H11" s="44"/>
      <c r="I11" s="44"/>
      <c r="J11" s="35"/>
      <c r="K11" s="35"/>
      <c r="L11" s="35"/>
      <c r="M11" s="30"/>
    </row>
    <row r="12" spans="1:15" x14ac:dyDescent="0.25">
      <c r="A12" s="43"/>
      <c r="B12" s="97" t="s">
        <v>67</v>
      </c>
      <c r="C12" s="106"/>
      <c r="D12" s="106"/>
      <c r="E12" s="99">
        <v>0.76087099999999996</v>
      </c>
      <c r="F12" s="100"/>
      <c r="G12" s="97" t="s">
        <v>68</v>
      </c>
      <c r="H12" s="98"/>
      <c r="I12" s="98"/>
      <c r="J12" s="99">
        <v>0.90779600000000005</v>
      </c>
      <c r="K12" s="100"/>
      <c r="L12" s="23"/>
      <c r="M12" s="36"/>
      <c r="N12" s="36"/>
      <c r="O12" s="30"/>
    </row>
    <row r="13" spans="1:15" x14ac:dyDescent="0.25">
      <c r="A13" s="30"/>
      <c r="B13" s="21"/>
      <c r="C13" s="20"/>
      <c r="D13" s="20"/>
      <c r="E13" s="20"/>
      <c r="F13" s="22"/>
      <c r="G13" s="21"/>
      <c r="H13" s="23"/>
      <c r="I13" s="23"/>
      <c r="J13" s="23"/>
      <c r="K13" s="24"/>
      <c r="L13" s="23"/>
      <c r="M13" s="23"/>
      <c r="N13" s="23"/>
      <c r="O13" s="30"/>
    </row>
    <row r="14" spans="1:15" x14ac:dyDescent="0.25">
      <c r="A14" s="30"/>
      <c r="B14" s="7" t="s">
        <v>9</v>
      </c>
      <c r="C14" s="8" t="s">
        <v>10</v>
      </c>
      <c r="D14" s="101" t="s">
        <v>11</v>
      </c>
      <c r="E14" s="102"/>
      <c r="F14" s="24"/>
      <c r="G14" s="7" t="s">
        <v>9</v>
      </c>
      <c r="H14" s="8" t="s">
        <v>10</v>
      </c>
      <c r="I14" s="85" t="s">
        <v>11</v>
      </c>
      <c r="J14" s="86"/>
      <c r="K14" s="24"/>
      <c r="L14" s="23"/>
      <c r="M14" s="23"/>
      <c r="N14" s="23"/>
      <c r="O14" s="30"/>
    </row>
    <row r="15" spans="1:15" x14ac:dyDescent="0.25">
      <c r="A15" s="30"/>
      <c r="B15" s="25">
        <v>140</v>
      </c>
      <c r="C15" s="9">
        <f>E12*B15</f>
        <v>106.52194</v>
      </c>
      <c r="D15" s="103" t="s">
        <v>12</v>
      </c>
      <c r="E15" s="103"/>
      <c r="F15" s="24"/>
      <c r="G15" s="25">
        <v>140</v>
      </c>
      <c r="H15" s="9">
        <f>J12*G15</f>
        <v>127.09144000000001</v>
      </c>
      <c r="I15" s="104" t="s">
        <v>12</v>
      </c>
      <c r="J15" s="105"/>
      <c r="K15" s="24"/>
      <c r="L15" s="23"/>
      <c r="M15" s="23"/>
      <c r="N15" s="23"/>
      <c r="O15" s="30"/>
    </row>
    <row r="16" spans="1:15" x14ac:dyDescent="0.25">
      <c r="A16" s="30"/>
      <c r="B16" s="80">
        <v>140</v>
      </c>
      <c r="C16" s="9">
        <f>(E12*B16)+(E12*B16)*25/100</f>
        <v>133.15242499999999</v>
      </c>
      <c r="D16" s="103" t="s">
        <v>53</v>
      </c>
      <c r="E16" s="103"/>
      <c r="F16" s="24"/>
      <c r="G16" s="80">
        <v>140</v>
      </c>
      <c r="H16" s="9">
        <f>(J12*G16)+(J12*G16)*25/100</f>
        <v>158.86430000000001</v>
      </c>
      <c r="I16" s="103" t="s">
        <v>53</v>
      </c>
      <c r="J16" s="103"/>
      <c r="K16" s="24"/>
      <c r="L16" s="23"/>
      <c r="M16" s="23"/>
      <c r="N16" s="23"/>
      <c r="O16" s="30"/>
    </row>
    <row r="17" spans="1:15" x14ac:dyDescent="0.25">
      <c r="A17" s="30"/>
      <c r="B17" s="26"/>
      <c r="C17" s="9">
        <f>C15+(C15*7/100)</f>
        <v>113.9784758</v>
      </c>
      <c r="D17" s="103" t="s">
        <v>14</v>
      </c>
      <c r="E17" s="103"/>
      <c r="F17" s="24"/>
      <c r="G17" s="26"/>
      <c r="H17" s="9">
        <f>H15+(H15*7/100)</f>
        <v>135.98784080000001</v>
      </c>
      <c r="I17" s="87" t="s">
        <v>14</v>
      </c>
      <c r="J17" s="87"/>
      <c r="K17" s="24"/>
      <c r="L17" s="23"/>
      <c r="M17" s="23"/>
      <c r="N17" s="45"/>
      <c r="O17" s="30"/>
    </row>
    <row r="18" spans="1:15" ht="15.75" thickBot="1" x14ac:dyDescent="0.3">
      <c r="A18" s="30"/>
      <c r="B18" s="27"/>
      <c r="C18" s="10">
        <f>C16+(C16*20/100)</f>
        <v>159.78290999999999</v>
      </c>
      <c r="D18" s="107" t="s">
        <v>15</v>
      </c>
      <c r="E18" s="107"/>
      <c r="F18" s="28"/>
      <c r="G18" s="27"/>
      <c r="H18" s="10">
        <f>H16+(H16*20/100)</f>
        <v>190.63716000000002</v>
      </c>
      <c r="I18" s="108" t="s">
        <v>15</v>
      </c>
      <c r="J18" s="109"/>
      <c r="K18" s="28"/>
      <c r="L18" s="23"/>
      <c r="M18" s="23"/>
      <c r="N18" s="23"/>
      <c r="O18" s="30"/>
    </row>
    <row r="19" spans="1:1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5">
      <c r="A22" s="30"/>
      <c r="B22" s="55"/>
      <c r="C22" s="56"/>
      <c r="D22" s="110" t="s">
        <v>54</v>
      </c>
      <c r="E22" s="110"/>
      <c r="F22" s="110"/>
      <c r="G22" s="110"/>
      <c r="H22" s="110"/>
      <c r="I22" s="126" t="s">
        <v>55</v>
      </c>
      <c r="J22" s="48"/>
      <c r="K22" s="48"/>
      <c r="L22" s="48"/>
      <c r="M22" s="48"/>
      <c r="N22" s="96"/>
      <c r="O22" s="30"/>
    </row>
    <row r="23" spans="1:15" ht="22.5" x14ac:dyDescent="0.25">
      <c r="A23" s="30"/>
      <c r="B23" s="57">
        <v>2024</v>
      </c>
      <c r="C23" s="53" t="s">
        <v>16</v>
      </c>
      <c r="D23" s="52" t="s">
        <v>17</v>
      </c>
      <c r="E23" s="52" t="s">
        <v>18</v>
      </c>
      <c r="F23" s="52" t="s">
        <v>19</v>
      </c>
      <c r="G23" s="52" t="s">
        <v>20</v>
      </c>
      <c r="H23" s="52" t="s">
        <v>21</v>
      </c>
      <c r="I23" s="127"/>
      <c r="J23" s="38"/>
      <c r="K23" s="38"/>
      <c r="L23" s="38"/>
      <c r="M23" s="38"/>
      <c r="N23" s="96"/>
      <c r="O23" s="30"/>
    </row>
    <row r="24" spans="1:15" x14ac:dyDescent="0.25">
      <c r="A24" s="30"/>
      <c r="B24" s="58" t="s">
        <v>22</v>
      </c>
      <c r="C24" s="63">
        <v>1</v>
      </c>
      <c r="D24" s="54">
        <f>C18*C24</f>
        <v>159.78290999999999</v>
      </c>
      <c r="E24" s="54">
        <f>D24*7.59/1000</f>
        <v>1.2127522869</v>
      </c>
      <c r="F24" s="65">
        <v>15</v>
      </c>
      <c r="G24" s="39">
        <f>D24*F24/100</f>
        <v>23.967436499999998</v>
      </c>
      <c r="H24" s="39">
        <f>D24-(G24+E24)</f>
        <v>134.60272121309998</v>
      </c>
      <c r="I24" s="59">
        <f t="shared" ref="I24:I34" si="0">H24</f>
        <v>134.60272121309998</v>
      </c>
      <c r="J24" s="49"/>
      <c r="K24" s="50"/>
      <c r="L24" s="49"/>
      <c r="M24" s="49"/>
      <c r="N24" s="49"/>
      <c r="O24" s="30"/>
    </row>
    <row r="25" spans="1:15" x14ac:dyDescent="0.25">
      <c r="A25" s="30"/>
      <c r="B25" s="58" t="s">
        <v>23</v>
      </c>
      <c r="C25" s="63">
        <v>0</v>
      </c>
      <c r="D25" s="54">
        <f>C18*C25</f>
        <v>0</v>
      </c>
      <c r="E25" s="54">
        <f>D25*7.59/1000</f>
        <v>0</v>
      </c>
      <c r="F25" s="65">
        <v>15</v>
      </c>
      <c r="G25" s="39">
        <f>D25*F25/100</f>
        <v>0</v>
      </c>
      <c r="H25" s="39">
        <f t="shared" ref="H25:H35" si="1">D25-(G25+E25)</f>
        <v>0</v>
      </c>
      <c r="I25" s="59">
        <f t="shared" si="0"/>
        <v>0</v>
      </c>
      <c r="J25" s="49"/>
      <c r="K25" s="50"/>
      <c r="L25" s="49"/>
      <c r="M25" s="49"/>
      <c r="N25" s="49"/>
      <c r="O25" s="30"/>
    </row>
    <row r="26" spans="1:15" x14ac:dyDescent="0.25">
      <c r="A26" s="30"/>
      <c r="B26" s="58" t="s">
        <v>24</v>
      </c>
      <c r="C26" s="63">
        <v>0</v>
      </c>
      <c r="D26" s="54">
        <f>C18*C26</f>
        <v>0</v>
      </c>
      <c r="E26" s="54">
        <f t="shared" ref="E26:E35" si="2">D26*7.59/1000</f>
        <v>0</v>
      </c>
      <c r="F26" s="65">
        <v>15</v>
      </c>
      <c r="G26" s="39">
        <f t="shared" ref="G26:G35" si="3">D26*F26/100</f>
        <v>0</v>
      </c>
      <c r="H26" s="39">
        <f t="shared" si="1"/>
        <v>0</v>
      </c>
      <c r="I26" s="59">
        <f t="shared" si="0"/>
        <v>0</v>
      </c>
      <c r="J26" s="49"/>
      <c r="K26" s="50"/>
      <c r="L26" s="49"/>
      <c r="M26" s="49"/>
      <c r="N26" s="49"/>
      <c r="O26" s="30"/>
    </row>
    <row r="27" spans="1:15" x14ac:dyDescent="0.25">
      <c r="A27" s="30"/>
      <c r="B27" s="58" t="s">
        <v>25</v>
      </c>
      <c r="C27" s="63">
        <v>0</v>
      </c>
      <c r="D27" s="54">
        <f>C18*C27</f>
        <v>0</v>
      </c>
      <c r="E27" s="54">
        <f t="shared" si="2"/>
        <v>0</v>
      </c>
      <c r="F27" s="65">
        <v>15</v>
      </c>
      <c r="G27" s="39">
        <f t="shared" si="3"/>
        <v>0</v>
      </c>
      <c r="H27" s="39">
        <f t="shared" si="1"/>
        <v>0</v>
      </c>
      <c r="I27" s="59">
        <f t="shared" si="0"/>
        <v>0</v>
      </c>
      <c r="J27" s="49"/>
      <c r="K27" s="50"/>
      <c r="L27" s="49"/>
      <c r="M27" s="49"/>
      <c r="N27" s="49"/>
      <c r="O27" s="30"/>
    </row>
    <row r="28" spans="1:15" x14ac:dyDescent="0.25">
      <c r="A28" s="30"/>
      <c r="B28" s="58" t="s">
        <v>26</v>
      </c>
      <c r="C28" s="63">
        <v>0</v>
      </c>
      <c r="D28" s="54">
        <f>C18*C28</f>
        <v>0</v>
      </c>
      <c r="E28" s="54">
        <f t="shared" si="2"/>
        <v>0</v>
      </c>
      <c r="F28" s="65">
        <v>15</v>
      </c>
      <c r="G28" s="39">
        <f t="shared" si="3"/>
        <v>0</v>
      </c>
      <c r="H28" s="39">
        <f t="shared" si="1"/>
        <v>0</v>
      </c>
      <c r="I28" s="59">
        <f t="shared" si="0"/>
        <v>0</v>
      </c>
      <c r="J28" s="49"/>
      <c r="K28" s="50"/>
      <c r="L28" s="49"/>
      <c r="M28" s="49"/>
      <c r="N28" s="49"/>
      <c r="O28" s="30"/>
    </row>
    <row r="29" spans="1:15" x14ac:dyDescent="0.25">
      <c r="A29" s="30"/>
      <c r="B29" s="58" t="s">
        <v>27</v>
      </c>
      <c r="C29" s="63">
        <v>0</v>
      </c>
      <c r="D29" s="54">
        <f>C18*C29</f>
        <v>0</v>
      </c>
      <c r="E29" s="54">
        <f t="shared" si="2"/>
        <v>0</v>
      </c>
      <c r="F29" s="65">
        <v>15</v>
      </c>
      <c r="G29" s="39">
        <f t="shared" si="3"/>
        <v>0</v>
      </c>
      <c r="H29" s="39">
        <f t="shared" si="1"/>
        <v>0</v>
      </c>
      <c r="I29" s="59">
        <f t="shared" si="0"/>
        <v>0</v>
      </c>
      <c r="J29" s="49"/>
      <c r="K29" s="50"/>
      <c r="L29" s="49"/>
      <c r="M29" s="49"/>
      <c r="N29" s="49"/>
      <c r="O29" s="30"/>
    </row>
    <row r="30" spans="1:15" x14ac:dyDescent="0.25">
      <c r="A30" s="30"/>
      <c r="B30" s="58" t="s">
        <v>28</v>
      </c>
      <c r="C30" s="63">
        <v>1</v>
      </c>
      <c r="D30" s="54">
        <f>H18*C30</f>
        <v>190.63716000000002</v>
      </c>
      <c r="E30" s="54">
        <f t="shared" si="2"/>
        <v>1.4469360444000001</v>
      </c>
      <c r="F30" s="65">
        <v>15</v>
      </c>
      <c r="G30" s="39">
        <f t="shared" si="3"/>
        <v>28.595574000000003</v>
      </c>
      <c r="H30" s="39">
        <f t="shared" si="1"/>
        <v>160.5946499556</v>
      </c>
      <c r="I30" s="59">
        <f t="shared" si="0"/>
        <v>160.5946499556</v>
      </c>
      <c r="J30" s="49"/>
      <c r="K30" s="50"/>
      <c r="L30" s="49"/>
      <c r="M30" s="49"/>
      <c r="N30" s="49"/>
      <c r="O30" s="30"/>
    </row>
    <row r="31" spans="1:15" x14ac:dyDescent="0.25">
      <c r="A31" s="30"/>
      <c r="B31" s="58" t="s">
        <v>29</v>
      </c>
      <c r="C31" s="63">
        <v>0</v>
      </c>
      <c r="D31" s="54">
        <f>H18*C31</f>
        <v>0</v>
      </c>
      <c r="E31" s="54">
        <f t="shared" si="2"/>
        <v>0</v>
      </c>
      <c r="F31" s="65">
        <v>15</v>
      </c>
      <c r="G31" s="39">
        <f t="shared" si="3"/>
        <v>0</v>
      </c>
      <c r="H31" s="39">
        <f t="shared" si="1"/>
        <v>0</v>
      </c>
      <c r="I31" s="59">
        <f t="shared" si="0"/>
        <v>0</v>
      </c>
      <c r="J31" s="49"/>
      <c r="K31" s="50"/>
      <c r="L31" s="49"/>
      <c r="M31" s="49"/>
      <c r="N31" s="49"/>
      <c r="O31" s="30"/>
    </row>
    <row r="32" spans="1:15" x14ac:dyDescent="0.25">
      <c r="A32" s="30"/>
      <c r="B32" s="58" t="s">
        <v>30</v>
      </c>
      <c r="C32" s="63">
        <v>0</v>
      </c>
      <c r="D32" s="54">
        <f>H18*C32</f>
        <v>0</v>
      </c>
      <c r="E32" s="54">
        <f t="shared" si="2"/>
        <v>0</v>
      </c>
      <c r="F32" s="65">
        <v>15</v>
      </c>
      <c r="G32" s="39">
        <f t="shared" si="3"/>
        <v>0</v>
      </c>
      <c r="H32" s="39">
        <f t="shared" si="1"/>
        <v>0</v>
      </c>
      <c r="I32" s="59">
        <f t="shared" si="0"/>
        <v>0</v>
      </c>
      <c r="J32" s="49"/>
      <c r="K32" s="50"/>
      <c r="L32" s="49"/>
      <c r="M32" s="49"/>
      <c r="N32" s="49"/>
      <c r="O32" s="30"/>
    </row>
    <row r="33" spans="1:16" x14ac:dyDescent="0.25">
      <c r="A33" s="30"/>
      <c r="B33" s="58" t="s">
        <v>31</v>
      </c>
      <c r="C33" s="63">
        <v>0</v>
      </c>
      <c r="D33" s="54">
        <f>H18*C33</f>
        <v>0</v>
      </c>
      <c r="E33" s="54">
        <f t="shared" si="2"/>
        <v>0</v>
      </c>
      <c r="F33" s="65">
        <v>15</v>
      </c>
      <c r="G33" s="39">
        <f t="shared" si="3"/>
        <v>0</v>
      </c>
      <c r="H33" s="39">
        <f t="shared" si="1"/>
        <v>0</v>
      </c>
      <c r="I33" s="59">
        <f t="shared" si="0"/>
        <v>0</v>
      </c>
      <c r="J33" s="49"/>
      <c r="K33" s="50"/>
      <c r="L33" s="49"/>
      <c r="M33" s="49"/>
      <c r="N33" s="49"/>
      <c r="O33" s="30"/>
    </row>
    <row r="34" spans="1:16" x14ac:dyDescent="0.25">
      <c r="A34" s="30"/>
      <c r="B34" s="58" t="s">
        <v>32</v>
      </c>
      <c r="C34" s="63">
        <v>0</v>
      </c>
      <c r="D34" s="54">
        <f>H18*C34</f>
        <v>0</v>
      </c>
      <c r="E34" s="54">
        <f t="shared" si="2"/>
        <v>0</v>
      </c>
      <c r="F34" s="65">
        <v>15</v>
      </c>
      <c r="G34" s="39">
        <f t="shared" si="3"/>
        <v>0</v>
      </c>
      <c r="H34" s="39">
        <f t="shared" si="1"/>
        <v>0</v>
      </c>
      <c r="I34" s="59">
        <f t="shared" si="0"/>
        <v>0</v>
      </c>
      <c r="J34" s="49"/>
      <c r="K34" s="50"/>
      <c r="L34" s="49"/>
      <c r="M34" s="49"/>
      <c r="N34" s="49"/>
      <c r="O34" s="30"/>
    </row>
    <row r="35" spans="1:16" ht="15.75" thickBot="1" x14ac:dyDescent="0.3">
      <c r="A35" s="30"/>
      <c r="B35" s="60" t="s">
        <v>33</v>
      </c>
      <c r="C35" s="64">
        <v>0</v>
      </c>
      <c r="D35" s="79">
        <f>H18*C35</f>
        <v>0</v>
      </c>
      <c r="E35" s="79">
        <f t="shared" si="2"/>
        <v>0</v>
      </c>
      <c r="F35" s="66">
        <v>20</v>
      </c>
      <c r="G35" s="61">
        <f t="shared" si="3"/>
        <v>0</v>
      </c>
      <c r="H35" s="61">
        <f t="shared" si="1"/>
        <v>0</v>
      </c>
      <c r="I35" s="62">
        <f>H35</f>
        <v>0</v>
      </c>
      <c r="J35" s="49"/>
      <c r="K35" s="50"/>
      <c r="L35" s="49"/>
      <c r="M35" s="49"/>
      <c r="N35" s="49"/>
      <c r="O35" s="30"/>
    </row>
    <row r="36" spans="1:16" ht="14.45" customHeight="1" x14ac:dyDescent="0.25">
      <c r="A36" s="30"/>
      <c r="B36" s="40"/>
      <c r="C36" s="40"/>
      <c r="D36" s="40"/>
      <c r="E36" s="40"/>
      <c r="F36" s="114" t="s">
        <v>56</v>
      </c>
      <c r="G36" s="115"/>
      <c r="H36" s="116"/>
      <c r="I36" s="120">
        <f>SUM(I24:I35)</f>
        <v>295.19737116869999</v>
      </c>
      <c r="J36" s="51"/>
      <c r="K36" s="115"/>
      <c r="L36" s="115"/>
      <c r="M36" s="115"/>
      <c r="N36" s="122"/>
      <c r="O36" s="30"/>
    </row>
    <row r="37" spans="1:16" ht="15.75" thickBot="1" x14ac:dyDescent="0.3">
      <c r="A37" s="30"/>
      <c r="B37" s="40"/>
      <c r="C37" s="40"/>
      <c r="D37" s="40"/>
      <c r="E37" s="40"/>
      <c r="F37" s="117"/>
      <c r="G37" s="118"/>
      <c r="H37" s="119"/>
      <c r="I37" s="121"/>
      <c r="J37" s="51"/>
      <c r="K37" s="115"/>
      <c r="L37" s="115"/>
      <c r="M37" s="115"/>
      <c r="N37" s="122"/>
      <c r="O37" s="30"/>
    </row>
    <row r="38" spans="1:16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 s="15" t="s">
        <v>73</v>
      </c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0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</row>
    <row r="42" spans="1:1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 t="s">
        <v>34</v>
      </c>
      <c r="L42" s="16"/>
      <c r="M42" s="16"/>
      <c r="N42" s="14"/>
      <c r="O42" s="30"/>
    </row>
    <row r="43" spans="1:1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6"/>
      <c r="M43" s="16"/>
      <c r="N43" s="14"/>
      <c r="O43" s="30"/>
    </row>
    <row r="44" spans="1:1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23">
        <f ca="1">TODAY()</f>
        <v>45482</v>
      </c>
      <c r="L44" s="123"/>
      <c r="M44" s="16"/>
      <c r="N44" s="14"/>
      <c r="O44" s="30"/>
    </row>
    <row r="45" spans="1:1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13" t="s">
        <v>57</v>
      </c>
      <c r="L45" s="113"/>
      <c r="M45" s="16"/>
      <c r="N45" s="14"/>
      <c r="O45" s="30"/>
    </row>
    <row r="46" spans="1:1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13" t="s">
        <v>6</v>
      </c>
      <c r="L46" s="113"/>
      <c r="M46" s="16"/>
      <c r="N46" s="14"/>
      <c r="O46" s="30"/>
    </row>
    <row r="47" spans="1:16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42"/>
      <c r="L47" s="42"/>
      <c r="M47" s="34"/>
      <c r="N47" s="30"/>
      <c r="O47" s="30"/>
    </row>
    <row r="48" spans="1:16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37"/>
      <c r="O48" s="37"/>
      <c r="P48" s="37"/>
    </row>
    <row r="49" spans="1:16" x14ac:dyDescent="0.25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37"/>
      <c r="O49" s="37"/>
      <c r="P49" s="37"/>
    </row>
    <row r="50" spans="1:16" x14ac:dyDescent="0.25">
      <c r="A50" s="41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  <c r="O50" s="37"/>
      <c r="P50" s="37"/>
    </row>
    <row r="51" spans="1:16" x14ac:dyDescent="0.25">
      <c r="A51" s="41" t="s">
        <v>37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37"/>
      <c r="O51" s="37"/>
      <c r="P51" s="37"/>
    </row>
    <row r="52" spans="1:16" x14ac:dyDescent="0.25">
      <c r="A52" s="41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7"/>
      <c r="O52" s="37"/>
      <c r="P52" s="37"/>
    </row>
    <row r="53" spans="1:16" x14ac:dyDescent="0.25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7"/>
      <c r="O53" s="37"/>
      <c r="P53" s="37"/>
    </row>
    <row r="54" spans="1:16" x14ac:dyDescent="0.25">
      <c r="A54" s="41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37"/>
      <c r="O54" s="37"/>
      <c r="P54" s="37"/>
    </row>
    <row r="55" spans="1:16" x14ac:dyDescent="0.25">
      <c r="A55" s="41" t="s">
        <v>65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37"/>
      <c r="O55" s="37"/>
      <c r="P55" s="37"/>
    </row>
  </sheetData>
  <sheetProtection formatCells="0" formatColumns="0" formatRows="0"/>
  <mergeCells count="34">
    <mergeCell ref="K46:L46"/>
    <mergeCell ref="F36:H37"/>
    <mergeCell ref="I36:I37"/>
    <mergeCell ref="K36:M37"/>
    <mergeCell ref="N36:N37"/>
    <mergeCell ref="K44:L44"/>
    <mergeCell ref="K45:L45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E9:F9"/>
    <mergeCell ref="C10:D10"/>
    <mergeCell ref="E10:F10"/>
    <mergeCell ref="B11:D11"/>
    <mergeCell ref="E11:F11"/>
    <mergeCell ref="C8:D8"/>
    <mergeCell ref="E8:G8"/>
    <mergeCell ref="F3:I3"/>
    <mergeCell ref="C4:G5"/>
    <mergeCell ref="E6:I6"/>
    <mergeCell ref="C7:D7"/>
    <mergeCell ref="E7:G7"/>
  </mergeCells>
  <conditionalFormatting sqref="E14 I2:I5">
    <cfRule type="cellIs" dxfId="3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4:F35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12</vt:i4>
      </vt:variant>
    </vt:vector>
  </HeadingPairs>
  <TitlesOfParts>
    <vt:vector size="24" baseType="lpstr">
      <vt:lpstr>GÜNDÜZ</vt:lpstr>
      <vt:lpstr>GÜNDÜZ Y.LİSANS</vt:lpstr>
      <vt:lpstr>GÜNDÜZ DOKTORA</vt:lpstr>
      <vt:lpstr>GECE</vt:lpstr>
      <vt:lpstr>GECEY. LİSANS</vt:lpstr>
      <vt:lpstr>GECE DOKTORA</vt:lpstr>
      <vt:lpstr>%25 ARTIRIMLI GÜNDÜZ</vt:lpstr>
      <vt:lpstr>%25 ARTIRIMLI GÜNDÜZ Y.Lisans</vt:lpstr>
      <vt:lpstr>%25 ARTIRIMLI GÜNDÜZ DOKTORA</vt:lpstr>
      <vt:lpstr>%25 ARTIRIMLI GECE</vt:lpstr>
      <vt:lpstr>DYK HAFTAİÇİ</vt:lpstr>
      <vt:lpstr>DYK HAFTA SONU</vt:lpstr>
      <vt:lpstr>'%25 ARTIRIMLI GECE'!Yazdırma_Alanı</vt:lpstr>
      <vt:lpstr>'%25 ARTIRIMLI GÜNDÜZ'!Yazdırma_Alanı</vt:lpstr>
      <vt:lpstr>'%25 ARTIRIMLI GÜNDÜZ DOKTORA'!Yazdırma_Alanı</vt:lpstr>
      <vt:lpstr>'%25 ARTIRIMLI GÜNDÜZ Y.Lisans'!Yazdırma_Alanı</vt:lpstr>
      <vt:lpstr>'DYK HAFTA SONU'!Yazdırma_Alanı</vt:lpstr>
      <vt:lpstr>'DYK HAFTAİÇİ'!Yazdırma_Alanı</vt:lpstr>
      <vt:lpstr>GECE!Yazdırma_Alanı</vt:lpstr>
      <vt:lpstr>'GECE DOKTORA'!Yazdırma_Alanı</vt:lpstr>
      <vt:lpstr>'GECEY. LİSANS'!Yazdırma_Alanı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2024-07-09T05:53:41Z</dcterms:modified>
</cp:coreProperties>
</file>