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30" tabRatio="962"/>
  </bookViews>
  <sheets>
    <sheet name="GÜNDÜZ" sheetId="13" r:id="rId1"/>
    <sheet name="GÜNDÜZ Y.LİSANS" sheetId="32" r:id="rId2"/>
    <sheet name="GÜNDÜZ DOKTORA" sheetId="33" r:id="rId3"/>
    <sheet name="GECE" sheetId="34" r:id="rId4"/>
    <sheet name="GECEY Y.LİSANS" sheetId="35" r:id="rId5"/>
    <sheet name="GECE DOKTORA" sheetId="36" r:id="rId6"/>
    <sheet name="%25 ARTIRIMLI GÜNDÜZ" sheetId="37" r:id="rId7"/>
    <sheet name="%25 ARTIRIMLI GÜNDÜZ Y.Lisans" sheetId="38" r:id="rId8"/>
    <sheet name="%25 ARTIRIMLI GÜNDÜZ DOKTORA" sheetId="39" r:id="rId9"/>
    <sheet name="%25 ARTIRIMLI GECE" sheetId="40" r:id="rId10"/>
    <sheet name="%25 ARTIRIMLI GECE Y.Lisans" sheetId="41" r:id="rId11"/>
    <sheet name="%25 ARTIRIMLI GECE Doktora" sheetId="42" r:id="rId12"/>
    <sheet name="DYK HAFTAİÇİ" sheetId="43" r:id="rId13"/>
    <sheet name="DYK HAFTA SONU" sheetId="44" r:id="rId14"/>
  </sheets>
  <definedNames>
    <definedName name="_xlnm.Print_Area" localSheetId="9">'%25 ARTIRIMLI GECE'!$A$1:$Q$54</definedName>
    <definedName name="_xlnm.Print_Area" localSheetId="11">'%25 ARTIRIMLI GECE Doktora'!$A$1:$Q$54</definedName>
    <definedName name="_xlnm.Print_Area" localSheetId="10">'%25 ARTIRIMLI GECE Y.Lisans'!$A$1:$Q$54</definedName>
    <definedName name="_xlnm.Print_Area" localSheetId="6">'%25 ARTIRIMLI GÜNDÜZ'!$A$1:$Q$54</definedName>
    <definedName name="_xlnm.Print_Area" localSheetId="8">'%25 ARTIRIMLI GÜNDÜZ DOKTORA'!$A$1:$Q$54</definedName>
    <definedName name="_xlnm.Print_Area" localSheetId="7">'%25 ARTIRIMLI GÜNDÜZ Y.Lisans'!$A$1:$Q$54</definedName>
    <definedName name="_xlnm.Print_Area" localSheetId="13">'DYK HAFTA SONU'!$A$1:$Q$54</definedName>
    <definedName name="_xlnm.Print_Area" localSheetId="12">'DYK HAFTAİÇİ'!$A$1:$Q$54</definedName>
    <definedName name="_xlnm.Print_Area" localSheetId="3">GECE!$A$1:$Q$54</definedName>
    <definedName name="_xlnm.Print_Area" localSheetId="5">'GECE DOKTORA'!$A$1:$Q$54</definedName>
    <definedName name="_xlnm.Print_Area" localSheetId="4">'GECEY Y.LİSANS'!$A$1:$Q$54</definedName>
    <definedName name="_xlnm.Print_Area" localSheetId="0">GÜNDÜZ!$A$1:$Q$54</definedName>
    <definedName name="_xlnm.Print_Area" localSheetId="2">'GÜNDÜZ DOKTORA'!$A$1:$Q$54</definedName>
    <definedName name="_xlnm.Print_Area" localSheetId="1">'GÜNDÜZ Y.LİSANS'!$A$1:$Q$54</definedName>
  </definedNames>
  <calcPr calcId="162913"/>
</workbook>
</file>

<file path=xl/calcChain.xml><?xml version="1.0" encoding="utf-8"?>
<calcChain xmlns="http://schemas.openxmlformats.org/spreadsheetml/2006/main">
  <c r="N44" i="44" l="1"/>
  <c r="D35" i="44"/>
  <c r="H15" i="44"/>
  <c r="H16" i="44" s="1"/>
  <c r="C15" i="44"/>
  <c r="C17" i="44" s="1"/>
  <c r="H14" i="44"/>
  <c r="C14" i="44"/>
  <c r="N44" i="43"/>
  <c r="H15" i="43"/>
  <c r="C15" i="43"/>
  <c r="H14" i="43"/>
  <c r="H16" i="43" s="1"/>
  <c r="C14" i="43"/>
  <c r="C17" i="43" s="1"/>
  <c r="N44" i="42"/>
  <c r="H15" i="42"/>
  <c r="H16" i="42" s="1"/>
  <c r="C15" i="42"/>
  <c r="C16" i="42" s="1"/>
  <c r="H14" i="42"/>
  <c r="C14" i="42"/>
  <c r="N44" i="41"/>
  <c r="H15" i="41"/>
  <c r="C15" i="41"/>
  <c r="C17" i="41" s="1"/>
  <c r="H14" i="41"/>
  <c r="C14" i="41"/>
  <c r="N44" i="40"/>
  <c r="H15" i="40"/>
  <c r="D33" i="40" s="1"/>
  <c r="C15" i="40"/>
  <c r="D27" i="40" s="1"/>
  <c r="H14" i="40"/>
  <c r="C14" i="40"/>
  <c r="N44" i="39"/>
  <c r="H15" i="39"/>
  <c r="H17" i="39" s="1"/>
  <c r="D35" i="39" s="1"/>
  <c r="C15" i="39"/>
  <c r="C17" i="39" s="1"/>
  <c r="D29" i="39" s="1"/>
  <c r="H14" i="39"/>
  <c r="C14" i="39"/>
  <c r="N44" i="38"/>
  <c r="H15" i="38"/>
  <c r="C15" i="38"/>
  <c r="H14" i="38"/>
  <c r="C14" i="38"/>
  <c r="H15" i="37"/>
  <c r="D30" i="37" s="1"/>
  <c r="C15" i="37"/>
  <c r="C16" i="37" s="1"/>
  <c r="N44" i="37"/>
  <c r="H14" i="37"/>
  <c r="C14" i="37"/>
  <c r="D32" i="36"/>
  <c r="D31" i="36"/>
  <c r="D30" i="36"/>
  <c r="D29" i="36"/>
  <c r="D28" i="36"/>
  <c r="N44" i="36"/>
  <c r="H15" i="36"/>
  <c r="H17" i="36" s="1"/>
  <c r="D33" i="36" s="1"/>
  <c r="C15" i="36"/>
  <c r="C17" i="36" s="1"/>
  <c r="D24" i="36" s="1"/>
  <c r="H14" i="36"/>
  <c r="C14" i="36"/>
  <c r="D33" i="35"/>
  <c r="D32" i="35"/>
  <c r="D31" i="35"/>
  <c r="D30" i="35"/>
  <c r="N44" i="35"/>
  <c r="H15" i="35"/>
  <c r="H16" i="35" s="1"/>
  <c r="D35" i="35" s="1"/>
  <c r="C15" i="35"/>
  <c r="H14" i="35"/>
  <c r="C14" i="35"/>
  <c r="D34" i="34"/>
  <c r="D33" i="34"/>
  <c r="N44" i="34"/>
  <c r="H15" i="34"/>
  <c r="D32" i="34" s="1"/>
  <c r="C15" i="34"/>
  <c r="C16" i="34" s="1"/>
  <c r="H14" i="34"/>
  <c r="C14" i="34"/>
  <c r="D27" i="33"/>
  <c r="N44" i="33"/>
  <c r="H15" i="33"/>
  <c r="C15" i="33"/>
  <c r="H14" i="33"/>
  <c r="H16" i="33" s="1"/>
  <c r="C14" i="33"/>
  <c r="C17" i="33" s="1"/>
  <c r="D28" i="33" s="1"/>
  <c r="N44" i="32"/>
  <c r="H15" i="32"/>
  <c r="C15" i="32"/>
  <c r="H14" i="32"/>
  <c r="H17" i="32" s="1"/>
  <c r="C14" i="32"/>
  <c r="C17" i="32" s="1"/>
  <c r="D26" i="34" l="1"/>
  <c r="D28" i="34"/>
  <c r="D25" i="34"/>
  <c r="D27" i="34"/>
  <c r="D24" i="33"/>
  <c r="D25" i="33"/>
  <c r="D26" i="33"/>
  <c r="D32" i="43"/>
  <c r="G32" i="43" s="1"/>
  <c r="D35" i="43"/>
  <c r="D25" i="36"/>
  <c r="D26" i="36"/>
  <c r="D27" i="36"/>
  <c r="H16" i="34"/>
  <c r="C17" i="34"/>
  <c r="H17" i="34"/>
  <c r="D35" i="34"/>
  <c r="D24" i="34"/>
  <c r="D26" i="44"/>
  <c r="D29" i="44"/>
  <c r="E29" i="44" s="1"/>
  <c r="J29" i="44" s="1"/>
  <c r="D32" i="44"/>
  <c r="E32" i="44" s="1"/>
  <c r="J32" i="44" s="1"/>
  <c r="D35" i="40"/>
  <c r="G35" i="40" s="1"/>
  <c r="I35" i="40" s="1"/>
  <c r="D31" i="37"/>
  <c r="D32" i="37"/>
  <c r="E32" i="37" s="1"/>
  <c r="J32" i="37" s="1"/>
  <c r="D34" i="36"/>
  <c r="D35" i="36"/>
  <c r="D34" i="35"/>
  <c r="D31" i="34"/>
  <c r="D29" i="34"/>
  <c r="D30" i="34"/>
  <c r="D29" i="33"/>
  <c r="G29" i="44"/>
  <c r="G32" i="44"/>
  <c r="G35" i="44"/>
  <c r="H17" i="44"/>
  <c r="D24" i="44"/>
  <c r="D27" i="44"/>
  <c r="D30" i="44"/>
  <c r="D33" i="44"/>
  <c r="E35" i="44"/>
  <c r="J35" i="44" s="1"/>
  <c r="C16" i="44"/>
  <c r="D25" i="44"/>
  <c r="D28" i="44"/>
  <c r="D31" i="44"/>
  <c r="D34" i="44"/>
  <c r="C16" i="43"/>
  <c r="D28" i="43"/>
  <c r="D31" i="43"/>
  <c r="D34" i="43"/>
  <c r="H17" i="43"/>
  <c r="D26" i="43"/>
  <c r="E35" i="43"/>
  <c r="J35" i="43" s="1"/>
  <c r="D25" i="43"/>
  <c r="D24" i="43"/>
  <c r="D27" i="43"/>
  <c r="D30" i="43"/>
  <c r="D33" i="43"/>
  <c r="D29" i="43"/>
  <c r="G35" i="43"/>
  <c r="C17" i="42"/>
  <c r="H17" i="42"/>
  <c r="H16" i="41"/>
  <c r="H17" i="41"/>
  <c r="C16" i="41"/>
  <c r="D30" i="39"/>
  <c r="D31" i="39"/>
  <c r="D32" i="39"/>
  <c r="D33" i="39"/>
  <c r="D34" i="39"/>
  <c r="D27" i="39"/>
  <c r="D28" i="39"/>
  <c r="D25" i="37"/>
  <c r="D27" i="37"/>
  <c r="D28" i="37"/>
  <c r="C17" i="37"/>
  <c r="D24" i="37"/>
  <c r="D26" i="37"/>
  <c r="D24" i="39"/>
  <c r="D25" i="39"/>
  <c r="D26" i="39"/>
  <c r="D33" i="37"/>
  <c r="D34" i="37"/>
  <c r="H16" i="37"/>
  <c r="D35" i="37"/>
  <c r="G35" i="37" s="1"/>
  <c r="H17" i="37"/>
  <c r="D29" i="37"/>
  <c r="D32" i="40"/>
  <c r="E32" i="40" s="1"/>
  <c r="J32" i="40" s="1"/>
  <c r="D29" i="40"/>
  <c r="G29" i="40" s="1"/>
  <c r="I29" i="40" s="1"/>
  <c r="D26" i="40"/>
  <c r="E26" i="40" s="1"/>
  <c r="J26" i="40" s="1"/>
  <c r="E33" i="40"/>
  <c r="J33" i="40" s="1"/>
  <c r="G33" i="40"/>
  <c r="E27" i="40"/>
  <c r="J27" i="40" s="1"/>
  <c r="G27" i="40"/>
  <c r="C16" i="40"/>
  <c r="D25" i="40"/>
  <c r="D28" i="40"/>
  <c r="D31" i="40"/>
  <c r="D34" i="40"/>
  <c r="H16" i="40"/>
  <c r="C17" i="40"/>
  <c r="H17" i="40"/>
  <c r="D24" i="40"/>
  <c r="D30" i="40"/>
  <c r="C16" i="39"/>
  <c r="H16" i="39"/>
  <c r="H16" i="38"/>
  <c r="C17" i="38"/>
  <c r="H17" i="38"/>
  <c r="C16" i="38"/>
  <c r="E33" i="37"/>
  <c r="J33" i="37" s="1"/>
  <c r="G33" i="37"/>
  <c r="H16" i="36"/>
  <c r="C16" i="36"/>
  <c r="G35" i="35"/>
  <c r="E32" i="35"/>
  <c r="J32" i="35" s="1"/>
  <c r="E35" i="35"/>
  <c r="J35" i="35" s="1"/>
  <c r="G32" i="35"/>
  <c r="C17" i="35"/>
  <c r="H17" i="35"/>
  <c r="C16" i="35"/>
  <c r="E27" i="34"/>
  <c r="J27" i="34" s="1"/>
  <c r="G27" i="34"/>
  <c r="E30" i="34"/>
  <c r="J30" i="34" s="1"/>
  <c r="G30" i="34"/>
  <c r="E32" i="34"/>
  <c r="J32" i="34" s="1"/>
  <c r="E35" i="34"/>
  <c r="J35" i="34" s="1"/>
  <c r="G32" i="34"/>
  <c r="G35" i="34"/>
  <c r="C16" i="33"/>
  <c r="H17" i="33"/>
  <c r="C16" i="32"/>
  <c r="H16" i="32"/>
  <c r="E32" i="43" l="1"/>
  <c r="J32" i="43" s="1"/>
  <c r="G32" i="40"/>
  <c r="G32" i="37"/>
  <c r="E26" i="44"/>
  <c r="J26" i="44" s="1"/>
  <c r="G26" i="44"/>
  <c r="H26" i="44" s="1"/>
  <c r="D27" i="42"/>
  <c r="E27" i="42" s="1"/>
  <c r="J27" i="42" s="1"/>
  <c r="D26" i="42"/>
  <c r="D25" i="42"/>
  <c r="G25" i="42" s="1"/>
  <c r="D24" i="42"/>
  <c r="E24" i="42" s="1"/>
  <c r="J24" i="42" s="1"/>
  <c r="D29" i="42"/>
  <c r="G29" i="42" s="1"/>
  <c r="D28" i="42"/>
  <c r="E28" i="42" s="1"/>
  <c r="J28" i="42" s="1"/>
  <c r="D35" i="42"/>
  <c r="E35" i="42" s="1"/>
  <c r="J35" i="42" s="1"/>
  <c r="D34" i="42"/>
  <c r="E34" i="42" s="1"/>
  <c r="J34" i="42" s="1"/>
  <c r="D33" i="42"/>
  <c r="E33" i="42" s="1"/>
  <c r="J33" i="42" s="1"/>
  <c r="D32" i="42"/>
  <c r="E32" i="42" s="1"/>
  <c r="J32" i="42" s="1"/>
  <c r="D31" i="42"/>
  <c r="D30" i="42"/>
  <c r="E30" i="42" s="1"/>
  <c r="J30" i="42" s="1"/>
  <c r="D29" i="41"/>
  <c r="D28" i="41"/>
  <c r="G28" i="41" s="1"/>
  <c r="D27" i="41"/>
  <c r="E27" i="41" s="1"/>
  <c r="J27" i="41" s="1"/>
  <c r="D26" i="41"/>
  <c r="D25" i="41"/>
  <c r="E25" i="41" s="1"/>
  <c r="J25" i="41" s="1"/>
  <c r="D24" i="41"/>
  <c r="E24" i="41" s="1"/>
  <c r="J24" i="41" s="1"/>
  <c r="D32" i="41"/>
  <c r="D31" i="41"/>
  <c r="G31" i="41" s="1"/>
  <c r="D30" i="41"/>
  <c r="E30" i="41" s="1"/>
  <c r="J30" i="41" s="1"/>
  <c r="D35" i="41"/>
  <c r="D34" i="41"/>
  <c r="D33" i="41"/>
  <c r="E35" i="40"/>
  <c r="J35" i="40" s="1"/>
  <c r="K35" i="40" s="1"/>
  <c r="L35" i="40" s="1"/>
  <c r="E29" i="40"/>
  <c r="J29" i="40" s="1"/>
  <c r="K29" i="40" s="1"/>
  <c r="L29" i="40" s="1"/>
  <c r="H29" i="40"/>
  <c r="H35" i="40"/>
  <c r="D29" i="35"/>
  <c r="D28" i="35"/>
  <c r="D27" i="35"/>
  <c r="E27" i="35" s="1"/>
  <c r="J27" i="35" s="1"/>
  <c r="D26" i="35"/>
  <c r="D25" i="35"/>
  <c r="G25" i="35" s="1"/>
  <c r="D24" i="35"/>
  <c r="E24" i="35" s="1"/>
  <c r="J24" i="35" s="1"/>
  <c r="D31" i="33"/>
  <c r="G31" i="33" s="1"/>
  <c r="D35" i="33"/>
  <c r="D34" i="33"/>
  <c r="G34" i="33" s="1"/>
  <c r="D30" i="33"/>
  <c r="G30" i="33" s="1"/>
  <c r="D33" i="33"/>
  <c r="D32" i="33"/>
  <c r="E32" i="33" s="1"/>
  <c r="J32" i="33" s="1"/>
  <c r="D29" i="32"/>
  <c r="G29" i="32" s="1"/>
  <c r="D28" i="32"/>
  <c r="E28" i="32" s="1"/>
  <c r="J28" i="32" s="1"/>
  <c r="D27" i="32"/>
  <c r="D25" i="32"/>
  <c r="G25" i="32" s="1"/>
  <c r="D26" i="32"/>
  <c r="G26" i="32" s="1"/>
  <c r="D24" i="32"/>
  <c r="D35" i="32"/>
  <c r="D33" i="32"/>
  <c r="D30" i="32"/>
  <c r="D34" i="32"/>
  <c r="G34" i="32" s="1"/>
  <c r="D32" i="32"/>
  <c r="D31" i="32"/>
  <c r="E31" i="32" s="1"/>
  <c r="J31" i="32" s="1"/>
  <c r="E24" i="44"/>
  <c r="J24" i="44" s="1"/>
  <c r="G24" i="44"/>
  <c r="E27" i="44"/>
  <c r="J27" i="44" s="1"/>
  <c r="G27" i="44"/>
  <c r="I32" i="44"/>
  <c r="H32" i="44"/>
  <c r="G28" i="44"/>
  <c r="E28" i="44"/>
  <c r="J28" i="44" s="1"/>
  <c r="G25" i="44"/>
  <c r="E25" i="44"/>
  <c r="J25" i="44" s="1"/>
  <c r="I29" i="44"/>
  <c r="K29" i="44" s="1"/>
  <c r="H29" i="44"/>
  <c r="E30" i="44"/>
  <c r="J30" i="44" s="1"/>
  <c r="G30" i="44"/>
  <c r="G34" i="44"/>
  <c r="E34" i="44"/>
  <c r="J34" i="44" s="1"/>
  <c r="E31" i="44"/>
  <c r="J31" i="44" s="1"/>
  <c r="G31" i="44"/>
  <c r="I35" i="44"/>
  <c r="H35" i="44"/>
  <c r="E33" i="44"/>
  <c r="J33" i="44" s="1"/>
  <c r="G33" i="44"/>
  <c r="E24" i="43"/>
  <c r="J24" i="43" s="1"/>
  <c r="G24" i="43"/>
  <c r="G34" i="43"/>
  <c r="E34" i="43"/>
  <c r="J34" i="43" s="1"/>
  <c r="E27" i="43"/>
  <c r="J27" i="43" s="1"/>
  <c r="G27" i="43"/>
  <c r="E26" i="43"/>
  <c r="J26" i="43" s="1"/>
  <c r="G26" i="43"/>
  <c r="I32" i="43"/>
  <c r="H32" i="43"/>
  <c r="E33" i="43"/>
  <c r="J33" i="43" s="1"/>
  <c r="G33" i="43"/>
  <c r="E25" i="43"/>
  <c r="J25" i="43" s="1"/>
  <c r="G25" i="43"/>
  <c r="I35" i="43"/>
  <c r="H35" i="43"/>
  <c r="G31" i="43"/>
  <c r="E31" i="43"/>
  <c r="J31" i="43" s="1"/>
  <c r="G28" i="43"/>
  <c r="E28" i="43"/>
  <c r="J28" i="43" s="1"/>
  <c r="E29" i="43"/>
  <c r="J29" i="43" s="1"/>
  <c r="G29" i="43"/>
  <c r="E30" i="43"/>
  <c r="J30" i="43" s="1"/>
  <c r="G30" i="43"/>
  <c r="E26" i="42"/>
  <c r="J26" i="42" s="1"/>
  <c r="G26" i="42"/>
  <c r="E31" i="42"/>
  <c r="J31" i="42" s="1"/>
  <c r="G31" i="42"/>
  <c r="G24" i="42"/>
  <c r="G34" i="41"/>
  <c r="E34" i="41"/>
  <c r="J34" i="41" s="1"/>
  <c r="E28" i="41"/>
  <c r="J28" i="41" s="1"/>
  <c r="E35" i="37"/>
  <c r="J35" i="37" s="1"/>
  <c r="D34" i="38"/>
  <c r="D33" i="38"/>
  <c r="E33" i="38" s="1"/>
  <c r="J33" i="38" s="1"/>
  <c r="D32" i="38"/>
  <c r="D31" i="38"/>
  <c r="E31" i="38" s="1"/>
  <c r="J31" i="38" s="1"/>
  <c r="D30" i="38"/>
  <c r="E30" i="38" s="1"/>
  <c r="J30" i="38" s="1"/>
  <c r="D35" i="38"/>
  <c r="D29" i="38"/>
  <c r="D28" i="38"/>
  <c r="D27" i="38"/>
  <c r="E27" i="38" s="1"/>
  <c r="J27" i="38" s="1"/>
  <c r="D26" i="38"/>
  <c r="D25" i="38"/>
  <c r="G25" i="38" s="1"/>
  <c r="D24" i="38"/>
  <c r="E24" i="38" s="1"/>
  <c r="J24" i="38" s="1"/>
  <c r="G26" i="40"/>
  <c r="I26" i="40" s="1"/>
  <c r="K26" i="40" s="1"/>
  <c r="L26" i="40" s="1"/>
  <c r="G31" i="40"/>
  <c r="E31" i="40"/>
  <c r="J31" i="40" s="1"/>
  <c r="E30" i="40"/>
  <c r="J30" i="40" s="1"/>
  <c r="G30" i="40"/>
  <c r="G25" i="40"/>
  <c r="E25" i="40"/>
  <c r="J25" i="40" s="1"/>
  <c r="G34" i="40"/>
  <c r="E34" i="40"/>
  <c r="J34" i="40" s="1"/>
  <c r="G28" i="40"/>
  <c r="E28" i="40"/>
  <c r="J28" i="40" s="1"/>
  <c r="E24" i="40"/>
  <c r="J24" i="40" s="1"/>
  <c r="G24" i="40"/>
  <c r="I27" i="40"/>
  <c r="K27" i="40" s="1"/>
  <c r="L27" i="40" s="1"/>
  <c r="H27" i="40"/>
  <c r="I32" i="40"/>
  <c r="K32" i="40" s="1"/>
  <c r="L32" i="40" s="1"/>
  <c r="H32" i="40"/>
  <c r="H33" i="40"/>
  <c r="I33" i="40"/>
  <c r="K33" i="40" s="1"/>
  <c r="L33" i="40" s="1"/>
  <c r="G31" i="38"/>
  <c r="E34" i="37"/>
  <c r="J34" i="37" s="1"/>
  <c r="G34" i="37"/>
  <c r="E25" i="37"/>
  <c r="J25" i="37" s="1"/>
  <c r="G25" i="37"/>
  <c r="G26" i="37"/>
  <c r="E26" i="37"/>
  <c r="J26" i="37" s="1"/>
  <c r="I35" i="37"/>
  <c r="H35" i="37"/>
  <c r="G29" i="37"/>
  <c r="E29" i="37"/>
  <c r="J29" i="37" s="1"/>
  <c r="H33" i="37"/>
  <c r="I33" i="37"/>
  <c r="K33" i="37" s="1"/>
  <c r="L33" i="37" s="1"/>
  <c r="E28" i="37"/>
  <c r="J28" i="37" s="1"/>
  <c r="G28" i="37"/>
  <c r="I32" i="37"/>
  <c r="K32" i="37" s="1"/>
  <c r="L32" i="37" s="1"/>
  <c r="H32" i="37"/>
  <c r="E30" i="37"/>
  <c r="J30" i="37" s="1"/>
  <c r="G30" i="37"/>
  <c r="E27" i="37"/>
  <c r="J27" i="37" s="1"/>
  <c r="G27" i="37"/>
  <c r="E24" i="37"/>
  <c r="J24" i="37" s="1"/>
  <c r="G24" i="37"/>
  <c r="G31" i="37"/>
  <c r="E31" i="37"/>
  <c r="J31" i="37" s="1"/>
  <c r="G31" i="35"/>
  <c r="E31" i="35"/>
  <c r="J31" i="35" s="1"/>
  <c r="I35" i="35"/>
  <c r="K35" i="35" s="1"/>
  <c r="L35" i="35" s="1"/>
  <c r="H35" i="35"/>
  <c r="I32" i="35"/>
  <c r="K32" i="35" s="1"/>
  <c r="L32" i="35" s="1"/>
  <c r="H32" i="35"/>
  <c r="E34" i="35"/>
  <c r="J34" i="35" s="1"/>
  <c r="G34" i="35"/>
  <c r="E33" i="35"/>
  <c r="J33" i="35" s="1"/>
  <c r="G33" i="35"/>
  <c r="E30" i="35"/>
  <c r="J30" i="35" s="1"/>
  <c r="G30" i="35"/>
  <c r="E33" i="34"/>
  <c r="J33" i="34" s="1"/>
  <c r="G33" i="34"/>
  <c r="G29" i="34"/>
  <c r="E29" i="34"/>
  <c r="J29" i="34" s="1"/>
  <c r="E26" i="34"/>
  <c r="J26" i="34" s="1"/>
  <c r="G26" i="34"/>
  <c r="E31" i="34"/>
  <c r="J31" i="34" s="1"/>
  <c r="G31" i="34"/>
  <c r="E25" i="34"/>
  <c r="J25" i="34" s="1"/>
  <c r="G25" i="34"/>
  <c r="I30" i="34"/>
  <c r="K30" i="34" s="1"/>
  <c r="L30" i="34" s="1"/>
  <c r="H30" i="34"/>
  <c r="I35" i="34"/>
  <c r="K35" i="34" s="1"/>
  <c r="L35" i="34" s="1"/>
  <c r="H35" i="34"/>
  <c r="I32" i="34"/>
  <c r="K32" i="34" s="1"/>
  <c r="L32" i="34" s="1"/>
  <c r="H32" i="34"/>
  <c r="E24" i="34"/>
  <c r="J24" i="34" s="1"/>
  <c r="G24" i="34"/>
  <c r="E34" i="34"/>
  <c r="J34" i="34" s="1"/>
  <c r="G34" i="34"/>
  <c r="E28" i="34"/>
  <c r="J28" i="34" s="1"/>
  <c r="G28" i="34"/>
  <c r="I27" i="34"/>
  <c r="K27" i="34" s="1"/>
  <c r="L27" i="34" s="1"/>
  <c r="H27" i="34"/>
  <c r="E30" i="33"/>
  <c r="J30" i="33" s="1"/>
  <c r="E35" i="33"/>
  <c r="J35" i="33" s="1"/>
  <c r="G35" i="33"/>
  <c r="E33" i="33"/>
  <c r="J33" i="33" s="1"/>
  <c r="G33" i="33"/>
  <c r="E34" i="33"/>
  <c r="J34" i="33" s="1"/>
  <c r="G31" i="32"/>
  <c r="E26" i="32"/>
  <c r="J26" i="32" s="1"/>
  <c r="G27" i="42" l="1"/>
  <c r="G25" i="41"/>
  <c r="I25" i="41" s="1"/>
  <c r="K25" i="41" s="1"/>
  <c r="L25" i="41" s="1"/>
  <c r="G27" i="41"/>
  <c r="H27" i="41" s="1"/>
  <c r="H26" i="40"/>
  <c r="G24" i="38"/>
  <c r="E29" i="32"/>
  <c r="J29" i="32" s="1"/>
  <c r="E25" i="42"/>
  <c r="J25" i="42" s="1"/>
  <c r="G34" i="42"/>
  <c r="G24" i="41"/>
  <c r="H24" i="41" s="1"/>
  <c r="G33" i="38"/>
  <c r="G27" i="35"/>
  <c r="I27" i="35" s="1"/>
  <c r="K27" i="35" s="1"/>
  <c r="L27" i="35" s="1"/>
  <c r="E25" i="35"/>
  <c r="J25" i="35" s="1"/>
  <c r="E31" i="33"/>
  <c r="J31" i="33" s="1"/>
  <c r="G28" i="32"/>
  <c r="H28" i="32" s="1"/>
  <c r="E25" i="32"/>
  <c r="J25" i="32" s="1"/>
  <c r="L29" i="44"/>
  <c r="I26" i="44"/>
  <c r="K32" i="44"/>
  <c r="L32" i="44" s="1"/>
  <c r="K35" i="44"/>
  <c r="L35" i="44" s="1"/>
  <c r="K35" i="43"/>
  <c r="L35" i="43" s="1"/>
  <c r="K32" i="43"/>
  <c r="L32" i="43" s="1"/>
  <c r="G33" i="42"/>
  <c r="G30" i="42"/>
  <c r="H30" i="42" s="1"/>
  <c r="G32" i="42"/>
  <c r="I32" i="42" s="1"/>
  <c r="K32" i="42" s="1"/>
  <c r="L32" i="42" s="1"/>
  <c r="E29" i="42"/>
  <c r="J29" i="42" s="1"/>
  <c r="G28" i="42"/>
  <c r="I28" i="42" s="1"/>
  <c r="K28" i="42" s="1"/>
  <c r="L28" i="42" s="1"/>
  <c r="G35" i="42"/>
  <c r="E29" i="41"/>
  <c r="J29" i="41" s="1"/>
  <c r="G29" i="41"/>
  <c r="E35" i="41"/>
  <c r="J35" i="41" s="1"/>
  <c r="G35" i="41"/>
  <c r="G30" i="41"/>
  <c r="H30" i="41" s="1"/>
  <c r="G33" i="41"/>
  <c r="E33" i="41"/>
  <c r="J33" i="41" s="1"/>
  <c r="G32" i="41"/>
  <c r="E32" i="41"/>
  <c r="J32" i="41" s="1"/>
  <c r="E31" i="41"/>
  <c r="J31" i="41" s="1"/>
  <c r="E26" i="41"/>
  <c r="J26" i="41" s="1"/>
  <c r="G26" i="41"/>
  <c r="G30" i="38"/>
  <c r="K35" i="37"/>
  <c r="L35" i="37" s="1"/>
  <c r="E29" i="35"/>
  <c r="J29" i="35" s="1"/>
  <c r="G29" i="35"/>
  <c r="G26" i="35"/>
  <c r="E26" i="35"/>
  <c r="J26" i="35" s="1"/>
  <c r="G24" i="35"/>
  <c r="G28" i="35"/>
  <c r="E28" i="35"/>
  <c r="J28" i="35" s="1"/>
  <c r="G32" i="33"/>
  <c r="G33" i="32"/>
  <c r="E33" i="32"/>
  <c r="J33" i="32" s="1"/>
  <c r="E34" i="32"/>
  <c r="J34" i="32" s="1"/>
  <c r="E24" i="32"/>
  <c r="J24" i="32" s="1"/>
  <c r="G24" i="32"/>
  <c r="E27" i="32"/>
  <c r="J27" i="32" s="1"/>
  <c r="G27" i="32"/>
  <c r="G32" i="32"/>
  <c r="E32" i="32"/>
  <c r="J32" i="32" s="1"/>
  <c r="G30" i="32"/>
  <c r="E30" i="32"/>
  <c r="J30" i="32" s="1"/>
  <c r="G35" i="32"/>
  <c r="E35" i="32"/>
  <c r="J35" i="32" s="1"/>
  <c r="H34" i="44"/>
  <c r="I34" i="44"/>
  <c r="I30" i="44"/>
  <c r="H30" i="44"/>
  <c r="I33" i="44"/>
  <c r="H33" i="44"/>
  <c r="I27" i="44"/>
  <c r="H27" i="44"/>
  <c r="H31" i="44"/>
  <c r="I31" i="44"/>
  <c r="H25" i="44"/>
  <c r="I25" i="44"/>
  <c r="I24" i="44"/>
  <c r="H24" i="44"/>
  <c r="H28" i="44"/>
  <c r="I28" i="44"/>
  <c r="I31" i="43"/>
  <c r="H31" i="43"/>
  <c r="I25" i="43"/>
  <c r="H25" i="43"/>
  <c r="H30" i="43"/>
  <c r="I30" i="43"/>
  <c r="I29" i="43"/>
  <c r="H29" i="43"/>
  <c r="I33" i="43"/>
  <c r="H33" i="43"/>
  <c r="I28" i="43"/>
  <c r="H28" i="43"/>
  <c r="I24" i="43"/>
  <c r="H24" i="43"/>
  <c r="I26" i="43"/>
  <c r="H26" i="43"/>
  <c r="H27" i="43"/>
  <c r="I27" i="43"/>
  <c r="I34" i="43"/>
  <c r="H34" i="43"/>
  <c r="H33" i="42"/>
  <c r="I33" i="42"/>
  <c r="K33" i="42" s="1"/>
  <c r="L33" i="42" s="1"/>
  <c r="H26" i="42"/>
  <c r="I26" i="42"/>
  <c r="K26" i="42" s="1"/>
  <c r="L26" i="42" s="1"/>
  <c r="H24" i="42"/>
  <c r="I24" i="42"/>
  <c r="K24" i="42" s="1"/>
  <c r="L24" i="42" s="1"/>
  <c r="I31" i="42"/>
  <c r="K31" i="42" s="1"/>
  <c r="L31" i="42" s="1"/>
  <c r="H31" i="42"/>
  <c r="I25" i="42"/>
  <c r="K25" i="42" s="1"/>
  <c r="L25" i="42" s="1"/>
  <c r="H25" i="42"/>
  <c r="H27" i="42"/>
  <c r="I27" i="42"/>
  <c r="K27" i="42" s="1"/>
  <c r="L27" i="42" s="1"/>
  <c r="I35" i="42"/>
  <c r="K35" i="42" s="1"/>
  <c r="L35" i="42" s="1"/>
  <c r="H35" i="42"/>
  <c r="I30" i="42"/>
  <c r="K30" i="42" s="1"/>
  <c r="L30" i="42" s="1"/>
  <c r="I29" i="42"/>
  <c r="H29" i="42"/>
  <c r="I34" i="42"/>
  <c r="K34" i="42" s="1"/>
  <c r="L34" i="42" s="1"/>
  <c r="H34" i="42"/>
  <c r="I31" i="41"/>
  <c r="H31" i="41"/>
  <c r="I28" i="41"/>
  <c r="K28" i="41" s="1"/>
  <c r="L28" i="41" s="1"/>
  <c r="H28" i="41"/>
  <c r="I34" i="41"/>
  <c r="K34" i="41" s="1"/>
  <c r="L34" i="41" s="1"/>
  <c r="H34" i="41"/>
  <c r="E25" i="38"/>
  <c r="J25" i="38" s="1"/>
  <c r="G35" i="38"/>
  <c r="E35" i="38"/>
  <c r="J35" i="38" s="1"/>
  <c r="G32" i="38"/>
  <c r="E32" i="38"/>
  <c r="J32" i="38" s="1"/>
  <c r="E34" i="38"/>
  <c r="J34" i="38" s="1"/>
  <c r="G34" i="38"/>
  <c r="G28" i="38"/>
  <c r="E28" i="38"/>
  <c r="J28" i="38" s="1"/>
  <c r="G29" i="38"/>
  <c r="E29" i="38"/>
  <c r="J29" i="38" s="1"/>
  <c r="G27" i="38"/>
  <c r="I27" i="38" s="1"/>
  <c r="K27" i="38" s="1"/>
  <c r="L27" i="38" s="1"/>
  <c r="G26" i="38"/>
  <c r="E26" i="38"/>
  <c r="J26" i="38" s="1"/>
  <c r="H24" i="40"/>
  <c r="I24" i="40"/>
  <c r="K24" i="40" s="1"/>
  <c r="L24" i="40" s="1"/>
  <c r="I28" i="40"/>
  <c r="K28" i="40" s="1"/>
  <c r="L28" i="40" s="1"/>
  <c r="H28" i="40"/>
  <c r="H31" i="40"/>
  <c r="I31" i="40"/>
  <c r="K31" i="40" s="1"/>
  <c r="L31" i="40" s="1"/>
  <c r="H34" i="40"/>
  <c r="I34" i="40"/>
  <c r="K34" i="40" s="1"/>
  <c r="L34" i="40" s="1"/>
  <c r="H25" i="40"/>
  <c r="I25" i="40"/>
  <c r="K25" i="40" s="1"/>
  <c r="L25" i="40" s="1"/>
  <c r="I30" i="40"/>
  <c r="K30" i="40" s="1"/>
  <c r="L30" i="40" s="1"/>
  <c r="H30" i="40"/>
  <c r="G26" i="39"/>
  <c r="E26" i="39"/>
  <c r="J26" i="39" s="1"/>
  <c r="E29" i="39"/>
  <c r="J29" i="39" s="1"/>
  <c r="G29" i="39"/>
  <c r="E24" i="39"/>
  <c r="J24" i="39" s="1"/>
  <c r="G24" i="39"/>
  <c r="G25" i="39"/>
  <c r="E25" i="39"/>
  <c r="J25" i="39" s="1"/>
  <c r="E27" i="39"/>
  <c r="J27" i="39" s="1"/>
  <c r="G27" i="39"/>
  <c r="G31" i="39"/>
  <c r="E31" i="39"/>
  <c r="J31" i="39" s="1"/>
  <c r="E30" i="39"/>
  <c r="J30" i="39" s="1"/>
  <c r="G30" i="39"/>
  <c r="E33" i="39"/>
  <c r="J33" i="39" s="1"/>
  <c r="G33" i="39"/>
  <c r="G28" i="39"/>
  <c r="E28" i="39"/>
  <c r="J28" i="39" s="1"/>
  <c r="E32" i="39"/>
  <c r="J32" i="39" s="1"/>
  <c r="G32" i="39"/>
  <c r="G34" i="39"/>
  <c r="E34" i="39"/>
  <c r="J34" i="39" s="1"/>
  <c r="E35" i="39"/>
  <c r="J35" i="39" s="1"/>
  <c r="G35" i="39"/>
  <c r="I24" i="38"/>
  <c r="K24" i="38" s="1"/>
  <c r="L24" i="38" s="1"/>
  <c r="H24" i="38"/>
  <c r="I33" i="38"/>
  <c r="K33" i="38" s="1"/>
  <c r="L33" i="38" s="1"/>
  <c r="H33" i="38"/>
  <c r="I30" i="38"/>
  <c r="K30" i="38" s="1"/>
  <c r="L30" i="38" s="1"/>
  <c r="H30" i="38"/>
  <c r="I25" i="38"/>
  <c r="H25" i="38"/>
  <c r="I31" i="38"/>
  <c r="K31" i="38" s="1"/>
  <c r="L31" i="38" s="1"/>
  <c r="H31" i="38"/>
  <c r="I29" i="37"/>
  <c r="K29" i="37" s="1"/>
  <c r="L29" i="37" s="1"/>
  <c r="H29" i="37"/>
  <c r="I31" i="37"/>
  <c r="K31" i="37" s="1"/>
  <c r="L31" i="37" s="1"/>
  <c r="H31" i="37"/>
  <c r="H28" i="37"/>
  <c r="I28" i="37"/>
  <c r="K28" i="37" s="1"/>
  <c r="L28" i="37" s="1"/>
  <c r="H30" i="37"/>
  <c r="I30" i="37"/>
  <c r="K30" i="37" s="1"/>
  <c r="L30" i="37" s="1"/>
  <c r="I26" i="37"/>
  <c r="K26" i="37" s="1"/>
  <c r="L26" i="37" s="1"/>
  <c r="H26" i="37"/>
  <c r="H25" i="37"/>
  <c r="I25" i="37"/>
  <c r="K25" i="37" s="1"/>
  <c r="L25" i="37" s="1"/>
  <c r="H34" i="37"/>
  <c r="I34" i="37"/>
  <c r="K34" i="37" s="1"/>
  <c r="L34" i="37" s="1"/>
  <c r="I27" i="37"/>
  <c r="K27" i="37" s="1"/>
  <c r="L27" i="37" s="1"/>
  <c r="H27" i="37"/>
  <c r="I24" i="37"/>
  <c r="K24" i="37" s="1"/>
  <c r="L24" i="37" s="1"/>
  <c r="H24" i="37"/>
  <c r="E32" i="36"/>
  <c r="J32" i="36" s="1"/>
  <c r="G32" i="36"/>
  <c r="G31" i="36"/>
  <c r="E31" i="36"/>
  <c r="J31" i="36" s="1"/>
  <c r="E30" i="36"/>
  <c r="J30" i="36" s="1"/>
  <c r="G30" i="36"/>
  <c r="E33" i="36"/>
  <c r="J33" i="36" s="1"/>
  <c r="G33" i="36"/>
  <c r="E24" i="36"/>
  <c r="J24" i="36" s="1"/>
  <c r="G24" i="36"/>
  <c r="E27" i="36"/>
  <c r="J27" i="36" s="1"/>
  <c r="G27" i="36"/>
  <c r="E35" i="36"/>
  <c r="J35" i="36" s="1"/>
  <c r="G35" i="36"/>
  <c r="G34" i="36"/>
  <c r="E34" i="36"/>
  <c r="J34" i="36" s="1"/>
  <c r="G26" i="36"/>
  <c r="E26" i="36"/>
  <c r="J26" i="36" s="1"/>
  <c r="G29" i="36"/>
  <c r="E29" i="36"/>
  <c r="J29" i="36" s="1"/>
  <c r="E28" i="36"/>
  <c r="J28" i="36" s="1"/>
  <c r="G28" i="36"/>
  <c r="G25" i="36"/>
  <c r="E25" i="36"/>
  <c r="J25" i="36" s="1"/>
  <c r="I24" i="35"/>
  <c r="K24" i="35" s="1"/>
  <c r="L24" i="35" s="1"/>
  <c r="H24" i="35"/>
  <c r="I30" i="35"/>
  <c r="K30" i="35" s="1"/>
  <c r="L30" i="35" s="1"/>
  <c r="H30" i="35"/>
  <c r="I33" i="35"/>
  <c r="K33" i="35" s="1"/>
  <c r="L33" i="35" s="1"/>
  <c r="H33" i="35"/>
  <c r="H25" i="35"/>
  <c r="I25" i="35"/>
  <c r="I34" i="35"/>
  <c r="K34" i="35" s="1"/>
  <c r="L34" i="35" s="1"/>
  <c r="H34" i="35"/>
  <c r="I31" i="35"/>
  <c r="K31" i="35" s="1"/>
  <c r="L31" i="35" s="1"/>
  <c r="H31" i="35"/>
  <c r="I26" i="34"/>
  <c r="K26" i="34" s="1"/>
  <c r="L26" i="34" s="1"/>
  <c r="H26" i="34"/>
  <c r="H28" i="34"/>
  <c r="I28" i="34"/>
  <c r="K28" i="34" s="1"/>
  <c r="L28" i="34" s="1"/>
  <c r="H29" i="34"/>
  <c r="I29" i="34"/>
  <c r="K29" i="34" s="1"/>
  <c r="L29" i="34" s="1"/>
  <c r="I34" i="34"/>
  <c r="K34" i="34" s="1"/>
  <c r="L34" i="34" s="1"/>
  <c r="H34" i="34"/>
  <c r="I24" i="34"/>
  <c r="K24" i="34" s="1"/>
  <c r="L24" i="34" s="1"/>
  <c r="H24" i="34"/>
  <c r="I31" i="34"/>
  <c r="K31" i="34" s="1"/>
  <c r="L31" i="34" s="1"/>
  <c r="H31" i="34"/>
  <c r="H25" i="34"/>
  <c r="I25" i="34"/>
  <c r="K25" i="34" s="1"/>
  <c r="L25" i="34" s="1"/>
  <c r="I33" i="34"/>
  <c r="K33" i="34" s="1"/>
  <c r="L33" i="34" s="1"/>
  <c r="H33" i="34"/>
  <c r="E29" i="33"/>
  <c r="J29" i="33" s="1"/>
  <c r="G29" i="33"/>
  <c r="E24" i="33"/>
  <c r="J24" i="33" s="1"/>
  <c r="G24" i="33"/>
  <c r="I31" i="33"/>
  <c r="K31" i="33" s="1"/>
  <c r="L31" i="33" s="1"/>
  <c r="H31" i="33"/>
  <c r="I34" i="33"/>
  <c r="K34" i="33" s="1"/>
  <c r="L34" i="33" s="1"/>
  <c r="H34" i="33"/>
  <c r="I33" i="33"/>
  <c r="K33" i="33" s="1"/>
  <c r="L33" i="33" s="1"/>
  <c r="H33" i="33"/>
  <c r="E27" i="33"/>
  <c r="J27" i="33" s="1"/>
  <c r="G27" i="33"/>
  <c r="I32" i="33"/>
  <c r="K32" i="33" s="1"/>
  <c r="L32" i="33" s="1"/>
  <c r="H32" i="33"/>
  <c r="G26" i="33"/>
  <c r="E26" i="33"/>
  <c r="J26" i="33" s="1"/>
  <c r="G25" i="33"/>
  <c r="E25" i="33"/>
  <c r="J25" i="33" s="1"/>
  <c r="I30" i="33"/>
  <c r="K30" i="33" s="1"/>
  <c r="L30" i="33" s="1"/>
  <c r="H30" i="33"/>
  <c r="H35" i="33"/>
  <c r="I35" i="33"/>
  <c r="K35" i="33" s="1"/>
  <c r="L35" i="33" s="1"/>
  <c r="G28" i="33"/>
  <c r="E28" i="33"/>
  <c r="J28" i="33" s="1"/>
  <c r="I26" i="32"/>
  <c r="K26" i="32" s="1"/>
  <c r="L26" i="32" s="1"/>
  <c r="H26" i="32"/>
  <c r="H34" i="32"/>
  <c r="I34" i="32"/>
  <c r="K34" i="32" s="1"/>
  <c r="L34" i="32" s="1"/>
  <c r="H31" i="32"/>
  <c r="I31" i="32"/>
  <c r="K31" i="32" s="1"/>
  <c r="L31" i="32" s="1"/>
  <c r="I29" i="32"/>
  <c r="K29" i="32" s="1"/>
  <c r="L29" i="32" s="1"/>
  <c r="H29" i="32"/>
  <c r="H25" i="32"/>
  <c r="I25" i="32"/>
  <c r="K25" i="32" s="1"/>
  <c r="L25" i="32" s="1"/>
  <c r="I27" i="41" l="1"/>
  <c r="K27" i="41" s="1"/>
  <c r="L27" i="41" s="1"/>
  <c r="H25" i="41"/>
  <c r="K25" i="35"/>
  <c r="L25" i="35" s="1"/>
  <c r="H32" i="42"/>
  <c r="H28" i="42"/>
  <c r="K29" i="42"/>
  <c r="L29" i="42" s="1"/>
  <c r="I24" i="41"/>
  <c r="K24" i="41" s="1"/>
  <c r="L24" i="41" s="1"/>
  <c r="I30" i="41"/>
  <c r="K30" i="41" s="1"/>
  <c r="L30" i="41" s="1"/>
  <c r="K25" i="38"/>
  <c r="L25" i="38" s="1"/>
  <c r="H27" i="35"/>
  <c r="I28" i="32"/>
  <c r="K28" i="32" s="1"/>
  <c r="L28" i="32" s="1"/>
  <c r="K25" i="44"/>
  <c r="L25" i="44" s="1"/>
  <c r="K27" i="44"/>
  <c r="L27" i="44" s="1"/>
  <c r="K28" i="44"/>
  <c r="L28" i="44" s="1"/>
  <c r="K34" i="44"/>
  <c r="L34" i="44" s="1"/>
  <c r="K26" i="44"/>
  <c r="L26" i="44" s="1"/>
  <c r="K31" i="44"/>
  <c r="L31" i="44" s="1"/>
  <c r="K33" i="44"/>
  <c r="L33" i="44" s="1"/>
  <c r="K30" i="44"/>
  <c r="L30" i="44" s="1"/>
  <c r="K24" i="44"/>
  <c r="L24" i="44" s="1"/>
  <c r="K33" i="43"/>
  <c r="L33" i="43" s="1"/>
  <c r="K29" i="43"/>
  <c r="L29" i="43" s="1"/>
  <c r="K27" i="43"/>
  <c r="L27" i="43" s="1"/>
  <c r="K26" i="43"/>
  <c r="L26" i="43" s="1"/>
  <c r="K28" i="43"/>
  <c r="L28" i="43" s="1"/>
  <c r="K34" i="43"/>
  <c r="L34" i="43" s="1"/>
  <c r="K24" i="43"/>
  <c r="L24" i="43" s="1"/>
  <c r="K31" i="43"/>
  <c r="L31" i="43" s="1"/>
  <c r="K30" i="43"/>
  <c r="L30" i="43" s="1"/>
  <c r="K25" i="43"/>
  <c r="L25" i="43" s="1"/>
  <c r="K31" i="41"/>
  <c r="L31" i="41" s="1"/>
  <c r="I33" i="41"/>
  <c r="K33" i="41" s="1"/>
  <c r="L33" i="41" s="1"/>
  <c r="H33" i="41"/>
  <c r="I26" i="41"/>
  <c r="K26" i="41" s="1"/>
  <c r="L26" i="41" s="1"/>
  <c r="H26" i="41"/>
  <c r="I35" i="41"/>
  <c r="K35" i="41" s="1"/>
  <c r="L35" i="41" s="1"/>
  <c r="H35" i="41"/>
  <c r="H29" i="41"/>
  <c r="I29" i="41"/>
  <c r="K29" i="41" s="1"/>
  <c r="L29" i="41" s="1"/>
  <c r="H32" i="41"/>
  <c r="I32" i="41"/>
  <c r="K32" i="41" s="1"/>
  <c r="L32" i="41" s="1"/>
  <c r="H28" i="35"/>
  <c r="I28" i="35"/>
  <c r="K28" i="35" s="1"/>
  <c r="L28" i="35" s="1"/>
  <c r="H26" i="35"/>
  <c r="I26" i="35"/>
  <c r="K26" i="35" s="1"/>
  <c r="L26" i="35" s="1"/>
  <c r="I29" i="35"/>
  <c r="K29" i="35" s="1"/>
  <c r="L29" i="35" s="1"/>
  <c r="H29" i="35"/>
  <c r="I35" i="32"/>
  <c r="K35" i="32" s="1"/>
  <c r="L35" i="32" s="1"/>
  <c r="H35" i="32"/>
  <c r="H27" i="32"/>
  <c r="I27" i="32"/>
  <c r="K27" i="32" s="1"/>
  <c r="L27" i="32" s="1"/>
  <c r="H30" i="32"/>
  <c r="I30" i="32"/>
  <c r="K30" i="32" s="1"/>
  <c r="L30" i="32" s="1"/>
  <c r="H32" i="32"/>
  <c r="I32" i="32"/>
  <c r="K32" i="32" s="1"/>
  <c r="L32" i="32" s="1"/>
  <c r="I24" i="32"/>
  <c r="K24" i="32" s="1"/>
  <c r="L24" i="32" s="1"/>
  <c r="H24" i="32"/>
  <c r="I33" i="32"/>
  <c r="K33" i="32" s="1"/>
  <c r="L33" i="32" s="1"/>
  <c r="H33" i="32"/>
  <c r="L36" i="42"/>
  <c r="H27" i="38"/>
  <c r="I32" i="38"/>
  <c r="K32" i="38" s="1"/>
  <c r="L32" i="38" s="1"/>
  <c r="H32" i="38"/>
  <c r="H34" i="38"/>
  <c r="I34" i="38"/>
  <c r="K34" i="38" s="1"/>
  <c r="L34" i="38" s="1"/>
  <c r="I35" i="38"/>
  <c r="K35" i="38" s="1"/>
  <c r="L35" i="38" s="1"/>
  <c r="H35" i="38"/>
  <c r="I28" i="38"/>
  <c r="K28" i="38" s="1"/>
  <c r="L28" i="38" s="1"/>
  <c r="H28" i="38"/>
  <c r="I26" i="38"/>
  <c r="K26" i="38" s="1"/>
  <c r="L26" i="38" s="1"/>
  <c r="H26" i="38"/>
  <c r="I29" i="38"/>
  <c r="K29" i="38" s="1"/>
  <c r="L29" i="38" s="1"/>
  <c r="H29" i="38"/>
  <c r="L36" i="40"/>
  <c r="I35" i="39"/>
  <c r="K35" i="39" s="1"/>
  <c r="L35" i="39" s="1"/>
  <c r="H35" i="39"/>
  <c r="I30" i="39"/>
  <c r="K30" i="39" s="1"/>
  <c r="L30" i="39" s="1"/>
  <c r="H30" i="39"/>
  <c r="I29" i="39"/>
  <c r="K29" i="39" s="1"/>
  <c r="L29" i="39" s="1"/>
  <c r="H29" i="39"/>
  <c r="I25" i="39"/>
  <c r="K25" i="39" s="1"/>
  <c r="L25" i="39" s="1"/>
  <c r="H25" i="39"/>
  <c r="I34" i="39"/>
  <c r="K34" i="39" s="1"/>
  <c r="L34" i="39" s="1"/>
  <c r="H34" i="39"/>
  <c r="I32" i="39"/>
  <c r="K32" i="39" s="1"/>
  <c r="L32" i="39" s="1"/>
  <c r="H32" i="39"/>
  <c r="I31" i="39"/>
  <c r="K31" i="39" s="1"/>
  <c r="L31" i="39" s="1"/>
  <c r="H31" i="39"/>
  <c r="I27" i="39"/>
  <c r="K27" i="39" s="1"/>
  <c r="L27" i="39" s="1"/>
  <c r="H27" i="39"/>
  <c r="H33" i="39"/>
  <c r="I33" i="39"/>
  <c r="K33" i="39" s="1"/>
  <c r="L33" i="39" s="1"/>
  <c r="I24" i="39"/>
  <c r="K24" i="39" s="1"/>
  <c r="L24" i="39" s="1"/>
  <c r="H24" i="39"/>
  <c r="H28" i="39"/>
  <c r="I28" i="39"/>
  <c r="K28" i="39" s="1"/>
  <c r="L28" i="39" s="1"/>
  <c r="H26" i="39"/>
  <c r="I26" i="39"/>
  <c r="K26" i="39" s="1"/>
  <c r="L26" i="39" s="1"/>
  <c r="L36" i="37"/>
  <c r="H35" i="36"/>
  <c r="I35" i="36"/>
  <c r="K35" i="36" s="1"/>
  <c r="L35" i="36" s="1"/>
  <c r="H30" i="36"/>
  <c r="I30" i="36"/>
  <c r="K30" i="36" s="1"/>
  <c r="L30" i="36" s="1"/>
  <c r="I27" i="36"/>
  <c r="K27" i="36" s="1"/>
  <c r="L27" i="36" s="1"/>
  <c r="H27" i="36"/>
  <c r="H32" i="36"/>
  <c r="I32" i="36"/>
  <c r="K32" i="36" s="1"/>
  <c r="L32" i="36" s="1"/>
  <c r="I33" i="36"/>
  <c r="K33" i="36" s="1"/>
  <c r="L33" i="36" s="1"/>
  <c r="H33" i="36"/>
  <c r="H34" i="36"/>
  <c r="I34" i="36"/>
  <c r="K34" i="36" s="1"/>
  <c r="L34" i="36" s="1"/>
  <c r="I28" i="36"/>
  <c r="K28" i="36" s="1"/>
  <c r="L28" i="36" s="1"/>
  <c r="H28" i="36"/>
  <c r="I31" i="36"/>
  <c r="K31" i="36" s="1"/>
  <c r="L31" i="36" s="1"/>
  <c r="H31" i="36"/>
  <c r="I24" i="36"/>
  <c r="K24" i="36" s="1"/>
  <c r="L24" i="36" s="1"/>
  <c r="H24" i="36"/>
  <c r="H26" i="36"/>
  <c r="I26" i="36"/>
  <c r="K26" i="36" s="1"/>
  <c r="L26" i="36" s="1"/>
  <c r="H25" i="36"/>
  <c r="I25" i="36"/>
  <c r="K25" i="36" s="1"/>
  <c r="L25" i="36" s="1"/>
  <c r="I29" i="36"/>
  <c r="K29" i="36" s="1"/>
  <c r="L29" i="36" s="1"/>
  <c r="H29" i="36"/>
  <c r="L36" i="34"/>
  <c r="H26" i="33"/>
  <c r="I26" i="33"/>
  <c r="K26" i="33" s="1"/>
  <c r="L26" i="33" s="1"/>
  <c r="I24" i="33"/>
  <c r="K24" i="33" s="1"/>
  <c r="L24" i="33" s="1"/>
  <c r="H24" i="33"/>
  <c r="I29" i="33"/>
  <c r="K29" i="33" s="1"/>
  <c r="L29" i="33" s="1"/>
  <c r="H29" i="33"/>
  <c r="I25" i="33"/>
  <c r="K25" i="33" s="1"/>
  <c r="L25" i="33" s="1"/>
  <c r="H25" i="33"/>
  <c r="I28" i="33"/>
  <c r="K28" i="33" s="1"/>
  <c r="L28" i="33" s="1"/>
  <c r="H28" i="33"/>
  <c r="H27" i="33"/>
  <c r="I27" i="33"/>
  <c r="K27" i="33" s="1"/>
  <c r="L27" i="33" s="1"/>
  <c r="L36" i="32" l="1"/>
  <c r="L36" i="44"/>
  <c r="L36" i="41"/>
  <c r="L36" i="35"/>
  <c r="L36" i="43"/>
  <c r="L36" i="38"/>
  <c r="L36" i="39"/>
  <c r="L36" i="36"/>
  <c r="L36" i="33"/>
  <c r="N44" i="13" l="1"/>
  <c r="H15" i="13"/>
  <c r="C15" i="13"/>
  <c r="H14" i="13"/>
  <c r="C14" i="13"/>
  <c r="D26" i="13" s="1"/>
  <c r="D34" i="13" l="1"/>
  <c r="E34" i="13" s="1"/>
  <c r="J34" i="13" s="1"/>
  <c r="D33" i="13"/>
  <c r="D31" i="13"/>
  <c r="H17" i="13"/>
  <c r="D35" i="13"/>
  <c r="D32" i="13"/>
  <c r="E26" i="13"/>
  <c r="J26" i="13" s="1"/>
  <c r="G26" i="13"/>
  <c r="I26" i="13" s="1"/>
  <c r="K26" i="13" s="1"/>
  <c r="D24" i="13"/>
  <c r="D27" i="13"/>
  <c r="H16" i="13"/>
  <c r="D25" i="13"/>
  <c r="D29" i="13"/>
  <c r="C16" i="13"/>
  <c r="D28" i="13"/>
  <c r="C17" i="13"/>
  <c r="D30" i="13"/>
  <c r="G34" i="13" l="1"/>
  <c r="I34" i="13" s="1"/>
  <c r="K34" i="13" s="1"/>
  <c r="L34" i="13" s="1"/>
  <c r="G33" i="13"/>
  <c r="E33" i="13"/>
  <c r="J33" i="13" s="1"/>
  <c r="G35" i="13"/>
  <c r="I35" i="13" s="1"/>
  <c r="E31" i="13"/>
  <c r="J31" i="13" s="1"/>
  <c r="G32" i="13"/>
  <c r="H32" i="13" s="1"/>
  <c r="H26" i="13"/>
  <c r="L26" i="13" s="1"/>
  <c r="E35" i="13"/>
  <c r="J35" i="13" s="1"/>
  <c r="E32" i="13"/>
  <c r="G31" i="13"/>
  <c r="I31" i="13" s="1"/>
  <c r="E30" i="13"/>
  <c r="J30" i="13" s="1"/>
  <c r="G30" i="13"/>
  <c r="E29" i="13"/>
  <c r="J29" i="13" s="1"/>
  <c r="G29" i="13"/>
  <c r="I29" i="13" s="1"/>
  <c r="G27" i="13"/>
  <c r="E27" i="13"/>
  <c r="J27" i="13" s="1"/>
  <c r="G28" i="13"/>
  <c r="E28" i="13"/>
  <c r="J28" i="13" s="1"/>
  <c r="E25" i="13"/>
  <c r="J25" i="13" s="1"/>
  <c r="G25" i="13"/>
  <c r="G24" i="13"/>
  <c r="E24" i="13"/>
  <c r="J24" i="13" s="1"/>
  <c r="H30" i="13" l="1"/>
  <c r="I30" i="13"/>
  <c r="K30" i="13" s="1"/>
  <c r="L30" i="13" s="1"/>
  <c r="K29" i="13"/>
  <c r="H34" i="13"/>
  <c r="K35" i="13"/>
  <c r="L35" i="13" s="1"/>
  <c r="H33" i="13"/>
  <c r="I33" i="13"/>
  <c r="K33" i="13" s="1"/>
  <c r="L33" i="13" s="1"/>
  <c r="K31" i="13"/>
  <c r="L31" i="13" s="1"/>
  <c r="H35" i="13"/>
  <c r="H24" i="13"/>
  <c r="I24" i="13"/>
  <c r="K24" i="13" s="1"/>
  <c r="L24" i="13" s="1"/>
  <c r="H28" i="13"/>
  <c r="I28" i="13"/>
  <c r="K28" i="13" s="1"/>
  <c r="L28" i="13" s="1"/>
  <c r="H27" i="13"/>
  <c r="I27" i="13"/>
  <c r="K27" i="13" s="1"/>
  <c r="L27" i="13" s="1"/>
  <c r="H25" i="13"/>
  <c r="I25" i="13"/>
  <c r="K25" i="13" s="1"/>
  <c r="L25" i="13" s="1"/>
  <c r="I32" i="13"/>
  <c r="J32" i="13"/>
  <c r="H31" i="13"/>
  <c r="H29" i="13"/>
  <c r="L29" i="13" s="1"/>
  <c r="K32" i="13" l="1"/>
  <c r="L32" i="13" s="1"/>
  <c r="L36" i="13" s="1"/>
</calcChain>
</file>

<file path=xl/sharedStrings.xml><?xml version="1.0" encoding="utf-8"?>
<sst xmlns="http://schemas.openxmlformats.org/spreadsheetml/2006/main" count="938" uniqueCount="73">
  <si>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</si>
  <si>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</si>
  <si>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</si>
  <si>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</si>
  <si>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</si>
  <si>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</si>
  <si>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</si>
  <si>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</si>
  <si>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</si>
  <si>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</si>
  <si>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</si>
  <si>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</si>
  <si>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</si>
  <si>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</si>
  <si>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</si>
  <si>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</si>
  <si>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</si>
  <si>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</si>
  <si>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</si>
  <si>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</si>
  <si>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</si>
  <si>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</si>
  <si>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</si>
  <si>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</si>
  <si>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</si>
  <si>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</si>
  <si>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</si>
  <si>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</si>
  <si>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</si>
  <si>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</si>
  <si>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</si>
  <si>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</si>
  <si>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</si>
  <si>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</si>
  <si>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</si>
  <si>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</si>
  <si>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</si>
  <si>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aylık katsayı çarpımından oluşan miktarla hesaplanmıştır.</t>
  </si>
  <si>
    <t>İade</t>
  </si>
  <si>
    <t>Lisans</t>
  </si>
  <si>
    <t>Öğretmen</t>
  </si>
  <si>
    <t>aaaaa</t>
  </si>
  <si>
    <t>xxxxxxx</t>
  </si>
  <si>
    <t>İadesi Hesaplanan Ek Ders Bilgileri</t>
  </si>
  <si>
    <t xml:space="preserve"> Toplam Ödenen:         </t>
  </si>
  <si>
    <t>Gece</t>
  </si>
  <si>
    <t>Y.Lisans</t>
  </si>
  <si>
    <t>*Gelir vergisi ek ders bordrosundan alına bilgilere göre %15, %20 ve %27 olarak hesaplanmıştır.</t>
  </si>
  <si>
    <t xml:space="preserve">*Lisansüstü öğrenim gören öğretmenlere ilave ek ders ücreti, Milli Eğitim Bakanlığına bağlı örgün ve yaygın eğitim kurumlarında görev yapan                                                                                                                                                    </t>
  </si>
  <si>
    <t xml:space="preserve"> öğretmenlerden yüksek lisans ve doktora yapmış olanlara, fiilen girdikleri dersler için ödenecek ek ders ücretleri sırasıyla %7 ve %20 artırımlı                                                                                                                                                      </t>
  </si>
  <si>
    <t xml:space="preserve">ödenir olarak hesaplanmıştır.        </t>
  </si>
  <si>
    <t>Akova İlkokulu</t>
  </si>
  <si>
    <t>Vergi İstisna Tutarı</t>
  </si>
  <si>
    <t>Gelir Vergisi İstisnası</t>
  </si>
  <si>
    <t>Damga Vergisi İstisnası</t>
  </si>
  <si>
    <t>Kesilecek Vergi Miktarı</t>
  </si>
  <si>
    <t>(Gece)</t>
  </si>
  <si>
    <t>(Gündüz)</t>
  </si>
  <si>
    <t>(Gündüz Doktora)</t>
  </si>
  <si>
    <t>(Gündüz Yüksek Lisans)</t>
  </si>
  <si>
    <t>(Gece Yüksek Lisans)</t>
  </si>
  <si>
    <t xml:space="preserve">%25 Gündüz </t>
  </si>
  <si>
    <t>(%25 Artırımlı Gündüz)</t>
  </si>
  <si>
    <t>(%25 Artırımlı Yüksek Lisans)</t>
  </si>
  <si>
    <t>(%25 Artırımlı Doktora)</t>
  </si>
  <si>
    <t>(%25 Artırımlı Gece)</t>
  </si>
  <si>
    <t>(%25 Artırımlı Gece Doktora)</t>
  </si>
  <si>
    <t>(%25 Artırımlı Gece Yüksek Lisans)</t>
  </si>
  <si>
    <t>(DYK Hafta Sonu)</t>
  </si>
  <si>
    <t>(DYK Hafta İçi)</t>
  </si>
  <si>
    <t>Aylık Katsayı (1 Ocak 2025) :</t>
  </si>
  <si>
    <t>Aylık Katsayı (1 Temmuz 2025) :</t>
  </si>
  <si>
    <r>
      <t xml:space="preserve">Yukarıda belirtilen kişiye ait 2025 yılı aralık ayına ait toplam </t>
    </r>
    <r>
      <rPr>
        <sz val="8"/>
        <color rgb="FFFF0000"/>
        <rFont val="Calibri"/>
        <family val="2"/>
        <charset val="162"/>
        <scheme val="minor"/>
      </rPr>
      <t>139,62 TL(yüzotuzdokuzTL,altmışiki Kr)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</si>
</sst>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000000"/>
  </numFmts>
  <fonts count="1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165" fontId="2" fillId="2" borderId="5" xfId="0" applyNumberFormat="1" applyFont="1" applyFill="1" applyBorder="1" applyProtection="1"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5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2" fontId="10" fillId="2" borderId="5" xfId="0" applyNumberFormat="1" applyFont="1" applyFill="1" applyBorder="1" applyProtection="1">
      <protection hidden="1"/>
    </xf>
    <xf numFmtId="0" fontId="8" fillId="0" borderId="18" xfId="0" applyFont="1" applyBorder="1" applyProtection="1">
      <protection hidden="1"/>
    </xf>
    <xf numFmtId="0" fontId="8" fillId="0" borderId="19" xfId="0" applyFont="1" applyBorder="1" applyProtection="1"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10" fillId="2" borderId="21" xfId="0" applyFont="1" applyFill="1" applyBorder="1" applyProtection="1">
      <protection hidden="1"/>
    </xf>
    <xf numFmtId="2" fontId="10" fillId="0" borderId="22" xfId="0" applyNumberFormat="1" applyFont="1" applyBorder="1" applyProtection="1">
      <protection hidden="1"/>
    </xf>
    <xf numFmtId="0" fontId="10" fillId="2" borderId="23" xfId="0" applyFont="1" applyFill="1" applyBorder="1" applyProtection="1">
      <protection hidden="1"/>
    </xf>
    <xf numFmtId="2" fontId="10" fillId="0" borderId="11" xfId="0" applyNumberFormat="1" applyFont="1" applyBorder="1" applyProtection="1">
      <protection hidden="1"/>
    </xf>
    <xf numFmtId="2" fontId="10" fillId="0" borderId="24" xfId="0" applyNumberFormat="1" applyFont="1" applyBorder="1" applyProtection="1">
      <protection hidden="1"/>
    </xf>
    <xf numFmtId="0" fontId="10" fillId="2" borderId="5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1" fontId="10" fillId="2" borderId="5" xfId="0" applyNumberFormat="1" applyFont="1" applyFill="1" applyBorder="1" applyProtection="1">
      <protection locked="0"/>
    </xf>
    <xf numFmtId="1" fontId="10" fillId="2" borderId="11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165" fontId="2" fillId="2" borderId="25" xfId="0" applyNumberFormat="1" applyFont="1" applyFill="1" applyBorder="1" applyProtection="1">
      <protection hidden="1"/>
    </xf>
    <xf numFmtId="0" fontId="4" fillId="0" borderId="21" xfId="0" applyFont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protection hidden="1"/>
    </xf>
    <xf numFmtId="0" fontId="5" fillId="2" borderId="4" xfId="0" applyFont="1" applyFill="1" applyBorder="1" applyAlignment="1" applyProtection="1">
      <protection hidden="1"/>
    </xf>
    <xf numFmtId="0" fontId="5" fillId="2" borderId="28" xfId="0" applyFont="1" applyFill="1" applyBorder="1" applyAlignment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32" xfId="0" applyFont="1" applyFill="1" applyBorder="1" applyAlignment="1" applyProtection="1">
      <alignment horizontal="center"/>
      <protection hidden="1"/>
    </xf>
    <xf numFmtId="0" fontId="7" fillId="0" borderId="33" xfId="0" applyFont="1" applyBorder="1" applyProtection="1">
      <protection hidden="1"/>
    </xf>
    <xf numFmtId="0" fontId="5" fillId="2" borderId="30" xfId="0" applyFont="1" applyFill="1" applyBorder="1" applyAlignment="1" applyProtection="1">
      <protection hidden="1"/>
    </xf>
    <xf numFmtId="0" fontId="5" fillId="2" borderId="29" xfId="0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0" fontId="2" fillId="2" borderId="21" xfId="0" applyFont="1" applyFill="1" applyBorder="1" applyAlignment="1" applyProtection="1">
      <protection hidden="1"/>
    </xf>
    <xf numFmtId="165" fontId="2" fillId="2" borderId="8" xfId="0" applyNumberFormat="1" applyFont="1" applyFill="1" applyBorder="1" applyProtection="1">
      <protection hidden="1"/>
    </xf>
    <xf numFmtId="0" fontId="5" fillId="2" borderId="25" xfId="0" applyFont="1" applyFill="1" applyBorder="1" applyAlignment="1" applyProtection="1">
      <alignment horizontal="center"/>
      <protection hidden="1"/>
    </xf>
    <xf numFmtId="0" fontId="5" fillId="2" borderId="25" xfId="0" applyFont="1" applyFill="1" applyBorder="1" applyAlignment="1" applyProtection="1">
      <alignment horizontal="left"/>
      <protection hidden="1"/>
    </xf>
    <xf numFmtId="0" fontId="2" fillId="2" borderId="12" xfId="0" applyFont="1" applyFill="1" applyBorder="1" applyAlignment="1" applyProtection="1">
      <protection hidden="1"/>
    </xf>
    <xf numFmtId="2" fontId="2" fillId="2" borderId="11" xfId="0" applyNumberFormat="1" applyFont="1" applyFill="1" applyBorder="1" applyProtection="1">
      <protection hidden="1"/>
    </xf>
    <xf numFmtId="2" fontId="2" fillId="2" borderId="13" xfId="0" applyNumberFormat="1" applyFont="1" applyFill="1" applyBorder="1" applyProtection="1">
      <protection hidden="1"/>
    </xf>
    <xf numFmtId="0" fontId="12" fillId="0" borderId="0" xfId="0" applyFont="1" applyBorder="1" applyAlignment="1" applyProtection="1">
      <protection hidden="1"/>
    </xf>
    <xf numFmtId="2" fontId="2" fillId="2" borderId="1" xfId="0" applyNumberFormat="1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5" fillId="2" borderId="18" xfId="0" applyFont="1" applyFill="1" applyBorder="1" applyAlignment="1" applyProtection="1">
      <alignment horizontal="center"/>
      <protection hidden="1"/>
    </xf>
    <xf numFmtId="0" fontId="5" fillId="2" borderId="19" xfId="0" applyFont="1" applyFill="1" applyBorder="1" applyAlignment="1" applyProtection="1">
      <alignment horizontal="center"/>
      <protection hidden="1"/>
    </xf>
    <xf numFmtId="166" fontId="2" fillId="2" borderId="19" xfId="0" applyNumberFormat="1" applyFont="1" applyFill="1" applyBorder="1" applyAlignment="1" applyProtection="1">
      <alignment horizontal="center"/>
      <protection hidden="1"/>
    </xf>
    <xf numFmtId="166" fontId="2" fillId="2" borderId="20" xfId="0" applyNumberFormat="1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2" fillId="2" borderId="25" xfId="0" applyFont="1" applyFill="1" applyBorder="1" applyAlignment="1" applyProtection="1">
      <alignment horizontal="left"/>
      <protection hidden="1"/>
    </xf>
    <xf numFmtId="0" fontId="4" fillId="0" borderId="26" xfId="0" applyFont="1" applyBorder="1" applyAlignment="1" applyProtection="1">
      <alignment horizontal="center"/>
      <protection hidden="1"/>
    </xf>
    <xf numFmtId="0" fontId="4" fillId="0" borderId="27" xfId="0" applyFont="1" applyBorder="1" applyAlignment="1" applyProtection="1">
      <alignment horizontal="center"/>
      <protection hidden="1"/>
    </xf>
    <xf numFmtId="166" fontId="2" fillId="2" borderId="34" xfId="0" applyNumberFormat="1" applyFont="1" applyFill="1" applyBorder="1" applyAlignment="1" applyProtection="1">
      <alignment horizontal="center"/>
      <protection hidden="1"/>
    </xf>
    <xf numFmtId="166" fontId="2" fillId="2" borderId="35" xfId="0" applyNumberFormat="1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54"/>
  <sheetViews>
    <sheetView tabSelected="1" workbookViewId="0">
      <selection activeCell="A5" sqref="A5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3" t="s">
        <v>57</v>
      </c>
      <c r="H3" s="83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56"/>
      <c r="I4" s="56"/>
      <c r="J4" s="56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56"/>
      <c r="I5" s="56"/>
      <c r="J5" s="56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57"/>
      <c r="I7" s="57"/>
      <c r="J7" s="57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57"/>
      <c r="I8" s="57"/>
      <c r="J8" s="57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55"/>
      <c r="H9" s="57"/>
      <c r="I9" s="57"/>
      <c r="J9" s="57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C14+(C14*7/100)</f>
        <v>151.68088879999999</v>
      </c>
      <c r="D16" s="96" t="s">
        <v>14</v>
      </c>
      <c r="E16" s="96"/>
      <c r="F16" s="15"/>
      <c r="G16" s="60"/>
      <c r="H16" s="75">
        <f>H14+(H14*7/100)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C14+(C14*20/100)</f>
        <v>170.10940799999997</v>
      </c>
      <c r="D17" s="97" t="s">
        <v>15</v>
      </c>
      <c r="E17" s="97"/>
      <c r="F17" s="15"/>
      <c r="G17" s="59"/>
      <c r="H17" s="75">
        <f>H14+(H14*20/100)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C14*C24</f>
        <v>141.75783999999999</v>
      </c>
      <c r="E24" s="42">
        <f>D24*7.59/1000</f>
        <v>1.0759420056</v>
      </c>
      <c r="F24" s="53">
        <v>15</v>
      </c>
      <c r="G24" s="28">
        <f>D24*F24/100</f>
        <v>21.263675999999997</v>
      </c>
      <c r="H24" s="28">
        <f>G24-C18</f>
        <v>-3294.4363239999998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141.75783999999999</v>
      </c>
      <c r="L24" s="47">
        <f t="shared" ref="L24:L34" si="1">K24</f>
        <v>141.75783999999999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C14*C25</f>
        <v>141.75783999999999</v>
      </c>
      <c r="E25" s="42">
        <f>D25*7.59/1000</f>
        <v>1.0759420056</v>
      </c>
      <c r="F25" s="53">
        <v>15</v>
      </c>
      <c r="G25" s="28">
        <f>D25*F25/100</f>
        <v>21.263675999999997</v>
      </c>
      <c r="H25" s="28">
        <f>G25-C18</f>
        <v>-3294.4363239999998</v>
      </c>
      <c r="I25" s="28">
        <f>IF((G25-C18)/3&lt;0,0,(G25-C18))</f>
        <v>0</v>
      </c>
      <c r="J25" s="28">
        <f>E25-E25</f>
        <v>0</v>
      </c>
      <c r="K25" s="28">
        <f t="shared" si="0"/>
        <v>141.75783999999999</v>
      </c>
      <c r="L25" s="47">
        <f t="shared" si="1"/>
        <v>141.75783999999999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C14*C26</f>
        <v>141.75783999999999</v>
      </c>
      <c r="E26" s="42">
        <f t="shared" ref="E26:E35" si="2">D26*7.59/1000</f>
        <v>1.0759420056</v>
      </c>
      <c r="F26" s="53">
        <v>15</v>
      </c>
      <c r="G26" s="28">
        <f t="shared" ref="G26:G35" si="3">D26*F26/100</f>
        <v>21.263675999999997</v>
      </c>
      <c r="H26" s="28">
        <f>G26-C18</f>
        <v>-3294.4363239999998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141.75783999999999</v>
      </c>
      <c r="L26" s="47">
        <f t="shared" si="1"/>
        <v>141.75783999999999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C14*C27</f>
        <v>141.75783999999999</v>
      </c>
      <c r="E27" s="42">
        <f t="shared" si="2"/>
        <v>1.0759420056</v>
      </c>
      <c r="F27" s="53">
        <v>15</v>
      </c>
      <c r="G27" s="28">
        <f t="shared" si="3"/>
        <v>21.263675999999997</v>
      </c>
      <c r="H27" s="28">
        <f>G27-C18</f>
        <v>-3294.4363239999998</v>
      </c>
      <c r="I27" s="28">
        <f>IF((G27-C18)/3&lt;0,0,(G27-C18))</f>
        <v>0</v>
      </c>
      <c r="J27" s="28">
        <f t="shared" si="4"/>
        <v>0</v>
      </c>
      <c r="K27" s="28">
        <f t="shared" si="0"/>
        <v>141.75783999999999</v>
      </c>
      <c r="L27" s="47">
        <f t="shared" si="1"/>
        <v>141.75783999999999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C14*C28</f>
        <v>141.75783999999999</v>
      </c>
      <c r="E28" s="42">
        <f t="shared" si="2"/>
        <v>1.0759420056</v>
      </c>
      <c r="F28" s="53">
        <v>15</v>
      </c>
      <c r="G28" s="28">
        <f t="shared" si="3"/>
        <v>21.263675999999997</v>
      </c>
      <c r="H28" s="28">
        <f>G28-C18</f>
        <v>-3294.4363239999998</v>
      </c>
      <c r="I28" s="28">
        <f>IF((G28-C18)/3&lt;0,0,(G28-C18))</f>
        <v>0</v>
      </c>
      <c r="J28" s="28">
        <f t="shared" si="4"/>
        <v>0</v>
      </c>
      <c r="K28" s="28">
        <f t="shared" si="0"/>
        <v>141.75783999999999</v>
      </c>
      <c r="L28" s="47">
        <f t="shared" si="1"/>
        <v>141.75783999999999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C14*C29</f>
        <v>141.75783999999999</v>
      </c>
      <c r="E29" s="42">
        <f t="shared" si="2"/>
        <v>1.0759420056</v>
      </c>
      <c r="F29" s="53">
        <v>20</v>
      </c>
      <c r="G29" s="28">
        <f t="shared" si="3"/>
        <v>28.351567999999997</v>
      </c>
      <c r="H29" s="28">
        <f>G29-C18</f>
        <v>-3287.3484319999998</v>
      </c>
      <c r="I29" s="28">
        <f>IF((G29-C18)/3&lt;0,0,(G29-C18))</f>
        <v>0</v>
      </c>
      <c r="J29" s="28">
        <f t="shared" si="4"/>
        <v>0</v>
      </c>
      <c r="K29" s="28">
        <f t="shared" si="0"/>
        <v>141.75783999999999</v>
      </c>
      <c r="L29" s="47">
        <f t="shared" si="1"/>
        <v>141.75783999999999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H14*C30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H14*C31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H14*C32</f>
        <v>0</v>
      </c>
      <c r="E32" s="42">
        <f t="shared" si="2"/>
        <v>0</v>
      </c>
      <c r="F32" s="53">
        <v>27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H14*C33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H14*C34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H14*C35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850.54703999999992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7">
    <mergeCell ref="N46:O46"/>
    <mergeCell ref="F36:K37"/>
    <mergeCell ref="L36:L37"/>
    <mergeCell ref="N36:P37"/>
    <mergeCell ref="I18:J18"/>
    <mergeCell ref="Q36:Q37"/>
    <mergeCell ref="N44:O44"/>
    <mergeCell ref="N45:O45"/>
    <mergeCell ref="Q22:Q23"/>
    <mergeCell ref="D22:K22"/>
    <mergeCell ref="L22:L23"/>
    <mergeCell ref="D17:E17"/>
    <mergeCell ref="B17:B18"/>
    <mergeCell ref="J12:K12"/>
    <mergeCell ref="I14:J14"/>
    <mergeCell ref="I15:J15"/>
    <mergeCell ref="I16:J16"/>
    <mergeCell ref="I17:J17"/>
    <mergeCell ref="D13:E13"/>
    <mergeCell ref="D14:E14"/>
    <mergeCell ref="D15:E15"/>
    <mergeCell ref="G3:H3"/>
    <mergeCell ref="D18:E18"/>
    <mergeCell ref="C4:G5"/>
    <mergeCell ref="E6:L6"/>
    <mergeCell ref="C7:D7"/>
    <mergeCell ref="E7:G7"/>
    <mergeCell ref="C8:D8"/>
    <mergeCell ref="E8:G8"/>
    <mergeCell ref="E9:F9"/>
    <mergeCell ref="C10:D10"/>
    <mergeCell ref="E10:F10"/>
    <mergeCell ref="B11:D11"/>
    <mergeCell ref="E11:F11"/>
    <mergeCell ref="B12:D12"/>
    <mergeCell ref="E12:F12"/>
    <mergeCell ref="D16:E16"/>
  </mergeCells>
  <conditionalFormatting sqref="E13 L2:L5">
    <cfRule type="cellIs" dxfId="13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65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150</v>
      </c>
      <c r="C14" s="7">
        <f>E12*B14</f>
        <v>151.88339999999999</v>
      </c>
      <c r="D14" s="96" t="s">
        <v>45</v>
      </c>
      <c r="E14" s="96"/>
      <c r="F14" s="15"/>
      <c r="G14" s="74">
        <v>150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(E12*B15)+(E12*B15)*25/100</f>
        <v>189.85424999999998</v>
      </c>
      <c r="D15" s="102" t="s">
        <v>61</v>
      </c>
      <c r="E15" s="103"/>
      <c r="F15" s="15"/>
      <c r="G15" s="74">
        <v>150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203.14404749999997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227.82509999999996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C15*C24</f>
        <v>189.85424999999998</v>
      </c>
      <c r="E24" s="42">
        <f>D24*7.59/1000</f>
        <v>1.4409937574999998</v>
      </c>
      <c r="F24" s="53">
        <v>15</v>
      </c>
      <c r="G24" s="28">
        <f>D24*F24/100</f>
        <v>28.478137499999999</v>
      </c>
      <c r="H24" s="28">
        <f>G24-C18</f>
        <v>-3287.2218625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189.85424999999998</v>
      </c>
      <c r="L24" s="47">
        <f t="shared" ref="L24:L34" si="1">K24</f>
        <v>189.85424999999998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C15*C25</f>
        <v>189.85424999999998</v>
      </c>
      <c r="E25" s="42">
        <f>D25*7.59/1000</f>
        <v>1.4409937574999998</v>
      </c>
      <c r="F25" s="53">
        <v>15</v>
      </c>
      <c r="G25" s="28">
        <f>D25*F25/100</f>
        <v>28.478137499999999</v>
      </c>
      <c r="H25" s="28">
        <f>G25-C18</f>
        <v>-3287.2218625</v>
      </c>
      <c r="I25" s="28">
        <f>IF((G25-C18)/3&lt;0,0,(G25-C18))</f>
        <v>0</v>
      </c>
      <c r="J25" s="28">
        <f>E25-E25</f>
        <v>0</v>
      </c>
      <c r="K25" s="28">
        <f t="shared" si="0"/>
        <v>189.85424999999998</v>
      </c>
      <c r="L25" s="47">
        <f t="shared" si="1"/>
        <v>189.85424999999998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C15*C26</f>
        <v>189.85424999999998</v>
      </c>
      <c r="E26" s="42">
        <f t="shared" ref="E26:E35" si="2">D26*7.59/1000</f>
        <v>1.4409937574999998</v>
      </c>
      <c r="F26" s="53">
        <v>15</v>
      </c>
      <c r="G26" s="28">
        <f t="shared" ref="G26:G35" si="3">D26*F26/100</f>
        <v>28.478137499999999</v>
      </c>
      <c r="H26" s="28">
        <f>G26-C18</f>
        <v>-3287.2218625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189.85424999999998</v>
      </c>
      <c r="L26" s="47">
        <f t="shared" si="1"/>
        <v>189.85424999999998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C15*C27</f>
        <v>189.85424999999998</v>
      </c>
      <c r="E27" s="42">
        <f t="shared" si="2"/>
        <v>1.4409937574999998</v>
      </c>
      <c r="F27" s="53">
        <v>15</v>
      </c>
      <c r="G27" s="28">
        <f t="shared" si="3"/>
        <v>28.478137499999999</v>
      </c>
      <c r="H27" s="28">
        <f>G27-C18</f>
        <v>-3287.2218625</v>
      </c>
      <c r="I27" s="28">
        <f>IF((G27-C18)/3&lt;0,0,(G27-C18))</f>
        <v>0</v>
      </c>
      <c r="J27" s="28">
        <f t="shared" si="4"/>
        <v>0</v>
      </c>
      <c r="K27" s="28">
        <f t="shared" si="0"/>
        <v>189.85424999999998</v>
      </c>
      <c r="L27" s="47">
        <f t="shared" si="1"/>
        <v>189.85424999999998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C15*C28</f>
        <v>189.85424999999998</v>
      </c>
      <c r="E28" s="42">
        <f t="shared" si="2"/>
        <v>1.4409937574999998</v>
      </c>
      <c r="F28" s="53">
        <v>15</v>
      </c>
      <c r="G28" s="28">
        <f t="shared" si="3"/>
        <v>28.478137499999999</v>
      </c>
      <c r="H28" s="28">
        <f>G28-C18</f>
        <v>-3287.2218625</v>
      </c>
      <c r="I28" s="28">
        <f>IF((G28-C18)/3&lt;0,0,(G28-C18))</f>
        <v>0</v>
      </c>
      <c r="J28" s="28">
        <f t="shared" si="4"/>
        <v>0</v>
      </c>
      <c r="K28" s="28">
        <f t="shared" si="0"/>
        <v>189.85424999999998</v>
      </c>
      <c r="L28" s="47">
        <f t="shared" si="1"/>
        <v>189.85424999999998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C15*C29</f>
        <v>189.85424999999998</v>
      </c>
      <c r="E29" s="42">
        <f t="shared" si="2"/>
        <v>1.4409937574999998</v>
      </c>
      <c r="F29" s="53">
        <v>20</v>
      </c>
      <c r="G29" s="28">
        <f t="shared" si="3"/>
        <v>37.970849999999999</v>
      </c>
      <c r="H29" s="28">
        <f>G29-C18</f>
        <v>-3277.7291499999997</v>
      </c>
      <c r="I29" s="28">
        <f>IF((G29-C18)/3&lt;0,0,(G29-C18))</f>
        <v>0</v>
      </c>
      <c r="J29" s="28">
        <f t="shared" si="4"/>
        <v>0</v>
      </c>
      <c r="K29" s="28">
        <f t="shared" si="0"/>
        <v>189.85424999999998</v>
      </c>
      <c r="L29" s="47">
        <f t="shared" si="1"/>
        <v>189.85424999999998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H15*C30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H15*C31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H15*C32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H15*C33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H15*C34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H15*C35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1139.1254999999999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4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67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150</v>
      </c>
      <c r="C14" s="7">
        <f>E12*B14</f>
        <v>151.88339999999999</v>
      </c>
      <c r="D14" s="96" t="s">
        <v>45</v>
      </c>
      <c r="E14" s="96"/>
      <c r="F14" s="15"/>
      <c r="G14" s="74">
        <v>150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(E12*B15)+(E12*B15)*25/100</f>
        <v>189.85424999999998</v>
      </c>
      <c r="D15" s="102" t="s">
        <v>61</v>
      </c>
      <c r="E15" s="103"/>
      <c r="F15" s="15"/>
      <c r="G15" s="74">
        <v>150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203.14404749999997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227.82509999999996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C16*C24</f>
        <v>203.14404749999997</v>
      </c>
      <c r="E24" s="42">
        <f>D24*7.59/1000</f>
        <v>1.5418633205249999</v>
      </c>
      <c r="F24" s="53">
        <v>15</v>
      </c>
      <c r="G24" s="28">
        <f>D24*F24/100</f>
        <v>30.471607124999995</v>
      </c>
      <c r="H24" s="28">
        <f>G24-C18</f>
        <v>-3285.2283928749998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203.14404749999997</v>
      </c>
      <c r="L24" s="47">
        <f t="shared" ref="L24:L34" si="1">K24</f>
        <v>203.14404749999997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C16*C25</f>
        <v>203.14404749999997</v>
      </c>
      <c r="E25" s="42">
        <f>D25*7.59/1000</f>
        <v>1.5418633205249999</v>
      </c>
      <c r="F25" s="53">
        <v>15</v>
      </c>
      <c r="G25" s="28">
        <f>D25*F25/100</f>
        <v>30.471607124999995</v>
      </c>
      <c r="H25" s="28">
        <f>G25-C18</f>
        <v>-3285.2283928749998</v>
      </c>
      <c r="I25" s="28">
        <f>IF((G25-C18)/3&lt;0,0,(G25-C18))</f>
        <v>0</v>
      </c>
      <c r="J25" s="28">
        <f>E25-E25</f>
        <v>0</v>
      </c>
      <c r="K25" s="28">
        <f t="shared" si="0"/>
        <v>203.14404749999997</v>
      </c>
      <c r="L25" s="47">
        <f t="shared" si="1"/>
        <v>203.14404749999997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C16*C26</f>
        <v>203.14404749999997</v>
      </c>
      <c r="E26" s="42">
        <f t="shared" ref="E26:E35" si="2">D26*7.59/1000</f>
        <v>1.5418633205249999</v>
      </c>
      <c r="F26" s="53">
        <v>15</v>
      </c>
      <c r="G26" s="28">
        <f t="shared" ref="G26:G35" si="3">D26*F26/100</f>
        <v>30.471607124999995</v>
      </c>
      <c r="H26" s="28">
        <f>G26-C18</f>
        <v>-3285.2283928749998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203.14404749999997</v>
      </c>
      <c r="L26" s="47">
        <f t="shared" si="1"/>
        <v>203.14404749999997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C16*C27</f>
        <v>203.14404749999997</v>
      </c>
      <c r="E27" s="42">
        <f t="shared" si="2"/>
        <v>1.5418633205249999</v>
      </c>
      <c r="F27" s="53">
        <v>15</v>
      </c>
      <c r="G27" s="28">
        <f t="shared" si="3"/>
        <v>30.471607124999995</v>
      </c>
      <c r="H27" s="28">
        <f>G27-C18</f>
        <v>-3285.2283928749998</v>
      </c>
      <c r="I27" s="28">
        <f>IF((G27-C18)/3&lt;0,0,(G27-C18))</f>
        <v>0</v>
      </c>
      <c r="J27" s="28">
        <f t="shared" si="4"/>
        <v>0</v>
      </c>
      <c r="K27" s="28">
        <f t="shared" si="0"/>
        <v>203.14404749999997</v>
      </c>
      <c r="L27" s="47">
        <f t="shared" si="1"/>
        <v>203.14404749999997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C16*C28</f>
        <v>203.14404749999997</v>
      </c>
      <c r="E28" s="42">
        <f t="shared" si="2"/>
        <v>1.5418633205249999</v>
      </c>
      <c r="F28" s="53">
        <v>15</v>
      </c>
      <c r="G28" s="28">
        <f t="shared" si="3"/>
        <v>30.471607124999995</v>
      </c>
      <c r="H28" s="28">
        <f>G28-C18</f>
        <v>-3285.2283928749998</v>
      </c>
      <c r="I28" s="28">
        <f>IF((G28-C18)/3&lt;0,0,(G28-C18))</f>
        <v>0</v>
      </c>
      <c r="J28" s="28">
        <f t="shared" si="4"/>
        <v>0</v>
      </c>
      <c r="K28" s="28">
        <f t="shared" si="0"/>
        <v>203.14404749999997</v>
      </c>
      <c r="L28" s="47">
        <f t="shared" si="1"/>
        <v>203.14404749999997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C16*C29</f>
        <v>203.14404749999997</v>
      </c>
      <c r="E29" s="42">
        <f t="shared" si="2"/>
        <v>1.5418633205249999</v>
      </c>
      <c r="F29" s="53">
        <v>20</v>
      </c>
      <c r="G29" s="28">
        <f t="shared" si="3"/>
        <v>40.628809499999996</v>
      </c>
      <c r="H29" s="28">
        <f>G29-C18</f>
        <v>-3275.0711904999998</v>
      </c>
      <c r="I29" s="28">
        <f>IF((G29-C18)/3&lt;0,0,(G29-C18))</f>
        <v>0</v>
      </c>
      <c r="J29" s="28">
        <f t="shared" si="4"/>
        <v>0</v>
      </c>
      <c r="K29" s="28">
        <f t="shared" si="0"/>
        <v>203.14404749999997</v>
      </c>
      <c r="L29" s="47">
        <f t="shared" si="1"/>
        <v>203.14404749999997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H16*C30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H16*C31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H16*C32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H16*C33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H16*C34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H16*C35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1218.8642849999999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3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66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150</v>
      </c>
      <c r="C14" s="7">
        <f>E12*B14</f>
        <v>151.88339999999999</v>
      </c>
      <c r="D14" s="96" t="s">
        <v>45</v>
      </c>
      <c r="E14" s="96"/>
      <c r="F14" s="15"/>
      <c r="G14" s="74">
        <v>150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(E12*B15)+(E12*B15)*25/100</f>
        <v>189.85424999999998</v>
      </c>
      <c r="D15" s="102" t="s">
        <v>61</v>
      </c>
      <c r="E15" s="103"/>
      <c r="F15" s="15"/>
      <c r="G15" s="74">
        <v>150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203.14404749999997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227.82509999999996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C17*C24</f>
        <v>227.82509999999996</v>
      </c>
      <c r="E24" s="42">
        <f>D24*7.59/1000</f>
        <v>1.7291925089999998</v>
      </c>
      <c r="F24" s="53">
        <v>15</v>
      </c>
      <c r="G24" s="28">
        <f>D24*F24/100</f>
        <v>34.173764999999996</v>
      </c>
      <c r="H24" s="28">
        <f>G24-C18</f>
        <v>-3281.5262349999998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227.82509999999996</v>
      </c>
      <c r="L24" s="47">
        <f t="shared" ref="L24:L34" si="1">K24</f>
        <v>227.82509999999996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C17*C25</f>
        <v>227.82509999999996</v>
      </c>
      <c r="E25" s="42">
        <f>D25*7.59/1000</f>
        <v>1.7291925089999998</v>
      </c>
      <c r="F25" s="53">
        <v>15</v>
      </c>
      <c r="G25" s="28">
        <f>D25*F25/100</f>
        <v>34.173764999999996</v>
      </c>
      <c r="H25" s="28">
        <f>G25-C18</f>
        <v>-3281.5262349999998</v>
      </c>
      <c r="I25" s="28">
        <f>IF((G25-C18)/3&lt;0,0,(G25-C18))</f>
        <v>0</v>
      </c>
      <c r="J25" s="28">
        <f>E25-E25</f>
        <v>0</v>
      </c>
      <c r="K25" s="28">
        <f t="shared" si="0"/>
        <v>227.82509999999996</v>
      </c>
      <c r="L25" s="47">
        <f t="shared" si="1"/>
        <v>227.82509999999996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C17*C26</f>
        <v>227.82509999999996</v>
      </c>
      <c r="E26" s="42">
        <f t="shared" ref="E26:E35" si="2">D26*7.59/1000</f>
        <v>1.7291925089999998</v>
      </c>
      <c r="F26" s="53">
        <v>15</v>
      </c>
      <c r="G26" s="28">
        <f t="shared" ref="G26:G35" si="3">D26*F26/100</f>
        <v>34.173764999999996</v>
      </c>
      <c r="H26" s="28">
        <f>G26-C18</f>
        <v>-3281.5262349999998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227.82509999999996</v>
      </c>
      <c r="L26" s="47">
        <f t="shared" si="1"/>
        <v>227.82509999999996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C17*C27</f>
        <v>227.82509999999996</v>
      </c>
      <c r="E27" s="42">
        <f t="shared" si="2"/>
        <v>1.7291925089999998</v>
      </c>
      <c r="F27" s="53">
        <v>15</v>
      </c>
      <c r="G27" s="28">
        <f t="shared" si="3"/>
        <v>34.173764999999996</v>
      </c>
      <c r="H27" s="28">
        <f>G27-C18</f>
        <v>-3281.5262349999998</v>
      </c>
      <c r="I27" s="28">
        <f>IF((G27-C18)/3&lt;0,0,(G27-C18))</f>
        <v>0</v>
      </c>
      <c r="J27" s="28">
        <f t="shared" si="4"/>
        <v>0</v>
      </c>
      <c r="K27" s="28">
        <f t="shared" si="0"/>
        <v>227.82509999999996</v>
      </c>
      <c r="L27" s="47">
        <f t="shared" si="1"/>
        <v>227.82509999999996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C17*C28</f>
        <v>227.82509999999996</v>
      </c>
      <c r="E28" s="42">
        <f t="shared" si="2"/>
        <v>1.7291925089999998</v>
      </c>
      <c r="F28" s="53">
        <v>15</v>
      </c>
      <c r="G28" s="28">
        <f t="shared" si="3"/>
        <v>34.173764999999996</v>
      </c>
      <c r="H28" s="28">
        <f>G28-C18</f>
        <v>-3281.5262349999998</v>
      </c>
      <c r="I28" s="28">
        <f>IF((G28-C18)/3&lt;0,0,(G28-C18))</f>
        <v>0</v>
      </c>
      <c r="J28" s="28">
        <f t="shared" si="4"/>
        <v>0</v>
      </c>
      <c r="K28" s="28">
        <f t="shared" si="0"/>
        <v>227.82509999999996</v>
      </c>
      <c r="L28" s="47">
        <f t="shared" si="1"/>
        <v>227.82509999999996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C17*C29</f>
        <v>227.82509999999996</v>
      </c>
      <c r="E29" s="42">
        <f t="shared" si="2"/>
        <v>1.7291925089999998</v>
      </c>
      <c r="F29" s="53">
        <v>20</v>
      </c>
      <c r="G29" s="28">
        <f t="shared" si="3"/>
        <v>45.565019999999997</v>
      </c>
      <c r="H29" s="28">
        <f>G29-C18</f>
        <v>-3270.1349799999998</v>
      </c>
      <c r="I29" s="28">
        <f>IF((G29-C18)/3&lt;0,0,(G29-C18))</f>
        <v>0</v>
      </c>
      <c r="J29" s="28">
        <f t="shared" si="4"/>
        <v>0</v>
      </c>
      <c r="K29" s="28">
        <f t="shared" si="0"/>
        <v>227.82509999999996</v>
      </c>
      <c r="L29" s="47">
        <f t="shared" si="1"/>
        <v>227.82509999999996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H17*C30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H17*C31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H17*C32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H17*C33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H17*C34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H17*C35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1366.9505999999999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S54"/>
  <sheetViews>
    <sheetView topLeftCell="A7"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3" t="s">
        <v>69</v>
      </c>
      <c r="H3" s="83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C14+(C14*7/100)</f>
        <v>151.68088879999999</v>
      </c>
      <c r="D16" s="96" t="s">
        <v>14</v>
      </c>
      <c r="E16" s="96"/>
      <c r="F16" s="15"/>
      <c r="G16" s="60"/>
      <c r="H16" s="75">
        <f>H14+(H14*7/100)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C14+(C14*20/100)</f>
        <v>170.10940799999997</v>
      </c>
      <c r="D17" s="97" t="s">
        <v>15</v>
      </c>
      <c r="E17" s="97"/>
      <c r="F17" s="15"/>
      <c r="G17" s="59"/>
      <c r="H17" s="75">
        <f>H14+(H14*20/100)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C14*C24</f>
        <v>141.75783999999999</v>
      </c>
      <c r="E24" s="42">
        <f>D24*7.59/1000</f>
        <v>1.0759420056</v>
      </c>
      <c r="F24" s="53">
        <v>15</v>
      </c>
      <c r="G24" s="28">
        <f>D24*F24/100</f>
        <v>21.263675999999997</v>
      </c>
      <c r="H24" s="28">
        <f>G24-C18</f>
        <v>-3294.4363239999998</v>
      </c>
      <c r="I24" s="28">
        <f>IF((G24-C18)/3&lt;0,0,(G24-C18))</f>
        <v>0</v>
      </c>
      <c r="J24" s="28">
        <f>E24-E24</f>
        <v>0</v>
      </c>
      <c r="K24" s="28">
        <f>(D24-(I24+J24))*2</f>
        <v>283.51567999999997</v>
      </c>
      <c r="L24" s="47">
        <f t="shared" ref="L24:L34" si="0">K24</f>
        <v>283.51567999999997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C14*C25</f>
        <v>141.75783999999999</v>
      </c>
      <c r="E25" s="42">
        <f>D25*7.59/1000</f>
        <v>1.0759420056</v>
      </c>
      <c r="F25" s="53">
        <v>15</v>
      </c>
      <c r="G25" s="28">
        <f>D25*F25/100</f>
        <v>21.263675999999997</v>
      </c>
      <c r="H25" s="28">
        <f>G25-C18</f>
        <v>-3294.4363239999998</v>
      </c>
      <c r="I25" s="28">
        <f>IF((G25-C18)/3&lt;0,0,(G25-C18))</f>
        <v>0</v>
      </c>
      <c r="J25" s="28">
        <f>E25-E25</f>
        <v>0</v>
      </c>
      <c r="K25" s="28">
        <f t="shared" ref="K25:K35" si="1">(D25-(I25+J25))*2</f>
        <v>283.51567999999997</v>
      </c>
      <c r="L25" s="47">
        <f t="shared" si="0"/>
        <v>283.51567999999997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C14*C26</f>
        <v>141.75783999999999</v>
      </c>
      <c r="E26" s="42">
        <f t="shared" ref="E26:E35" si="2">D26*7.59/1000</f>
        <v>1.0759420056</v>
      </c>
      <c r="F26" s="53">
        <v>15</v>
      </c>
      <c r="G26" s="28">
        <f t="shared" ref="G26:G35" si="3">D26*F26/100</f>
        <v>21.263675999999997</v>
      </c>
      <c r="H26" s="28">
        <f>G26-C18</f>
        <v>-3294.4363239999998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1"/>
        <v>283.51567999999997</v>
      </c>
      <c r="L26" s="47">
        <f t="shared" si="0"/>
        <v>283.51567999999997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C14*C27</f>
        <v>141.75783999999999</v>
      </c>
      <c r="E27" s="42">
        <f t="shared" si="2"/>
        <v>1.0759420056</v>
      </c>
      <c r="F27" s="53">
        <v>15</v>
      </c>
      <c r="G27" s="28">
        <f t="shared" si="3"/>
        <v>21.263675999999997</v>
      </c>
      <c r="H27" s="28">
        <f>G27-C18</f>
        <v>-3294.4363239999998</v>
      </c>
      <c r="I27" s="28">
        <f>IF((G27-C18)/3&lt;0,0,(G27-C18))</f>
        <v>0</v>
      </c>
      <c r="J27" s="28">
        <f t="shared" si="4"/>
        <v>0</v>
      </c>
      <c r="K27" s="28">
        <f t="shared" si="1"/>
        <v>283.51567999999997</v>
      </c>
      <c r="L27" s="47">
        <f t="shared" si="0"/>
        <v>283.51567999999997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C14*C28</f>
        <v>141.75783999999999</v>
      </c>
      <c r="E28" s="42">
        <f t="shared" si="2"/>
        <v>1.0759420056</v>
      </c>
      <c r="F28" s="53">
        <v>15</v>
      </c>
      <c r="G28" s="28">
        <f t="shared" si="3"/>
        <v>21.263675999999997</v>
      </c>
      <c r="H28" s="28">
        <f>G28-C18</f>
        <v>-3294.4363239999998</v>
      </c>
      <c r="I28" s="28">
        <f>IF((G28-C18)/3&lt;0,0,(G28-C18))</f>
        <v>0</v>
      </c>
      <c r="J28" s="28">
        <f t="shared" si="4"/>
        <v>0</v>
      </c>
      <c r="K28" s="28">
        <f t="shared" si="1"/>
        <v>283.51567999999997</v>
      </c>
      <c r="L28" s="47">
        <f t="shared" si="0"/>
        <v>283.51567999999997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C14*C29</f>
        <v>141.75783999999999</v>
      </c>
      <c r="E29" s="42">
        <f t="shared" si="2"/>
        <v>1.0759420056</v>
      </c>
      <c r="F29" s="53">
        <v>20</v>
      </c>
      <c r="G29" s="28">
        <f t="shared" si="3"/>
        <v>28.351567999999997</v>
      </c>
      <c r="H29" s="28">
        <f>G29-C18</f>
        <v>-3287.3484319999998</v>
      </c>
      <c r="I29" s="28">
        <f>IF((G29-C18)/3&lt;0,0,(G29-C18))</f>
        <v>0</v>
      </c>
      <c r="J29" s="28">
        <f t="shared" si="4"/>
        <v>0</v>
      </c>
      <c r="K29" s="28">
        <f t="shared" si="1"/>
        <v>283.51567999999997</v>
      </c>
      <c r="L29" s="47">
        <f t="shared" si="0"/>
        <v>283.51567999999997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H14*C30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 t="shared" si="1"/>
        <v>0</v>
      </c>
      <c r="L30" s="47">
        <f t="shared" si="0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H14*C31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 t="shared" si="1"/>
        <v>0</v>
      </c>
      <c r="L31" s="47">
        <f t="shared" si="0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H14*C32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si="1"/>
        <v>0</v>
      </c>
      <c r="L32" s="47">
        <f t="shared" si="0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H14*C33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1"/>
        <v>0</v>
      </c>
      <c r="L33" s="47">
        <f t="shared" si="0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H14*C34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1"/>
        <v>0</v>
      </c>
      <c r="L34" s="47">
        <f t="shared" si="0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H14*C35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1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1701.0940799999998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7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8:D8"/>
    <mergeCell ref="E8:G8"/>
    <mergeCell ref="G3:H3"/>
    <mergeCell ref="C4:G5"/>
    <mergeCell ref="E6:L6"/>
    <mergeCell ref="C7:D7"/>
    <mergeCell ref="E7:G7"/>
  </mergeCells>
  <conditionalFormatting sqref="E13 L2:L5">
    <cfRule type="cellIs" dxfId="1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68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162.51523799999998</v>
      </c>
      <c r="D16" s="96" t="s">
        <v>14</v>
      </c>
      <c r="E16" s="96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182.26007999999999</v>
      </c>
      <c r="D17" s="97" t="s">
        <v>15</v>
      </c>
      <c r="E17" s="97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C15*C24</f>
        <v>151.88339999999999</v>
      </c>
      <c r="E24" s="42">
        <f>D24*7.59/1000</f>
        <v>1.1527950059999998</v>
      </c>
      <c r="F24" s="53">
        <v>15</v>
      </c>
      <c r="G24" s="28">
        <f>D24*F24/100</f>
        <v>22.782509999999998</v>
      </c>
      <c r="H24" s="28">
        <f>G24-C18</f>
        <v>-3292.9174899999998</v>
      </c>
      <c r="I24" s="28">
        <f>IF((G24-C18)/3&lt;0,0,(G24-C18))</f>
        <v>0</v>
      </c>
      <c r="J24" s="28">
        <f>E24-E24</f>
        <v>0</v>
      </c>
      <c r="K24" s="28">
        <f>(D24-(I24+J24))*2</f>
        <v>303.76679999999999</v>
      </c>
      <c r="L24" s="47">
        <f t="shared" ref="L24:L34" si="0">K24</f>
        <v>303.76679999999999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C15*C25</f>
        <v>151.88339999999999</v>
      </c>
      <c r="E25" s="42">
        <f>D25*7.59/1000</f>
        <v>1.1527950059999998</v>
      </c>
      <c r="F25" s="53">
        <v>15</v>
      </c>
      <c r="G25" s="28">
        <f>D25*F25/100</f>
        <v>22.782509999999998</v>
      </c>
      <c r="H25" s="28">
        <f>G25-C18</f>
        <v>-3292.9174899999998</v>
      </c>
      <c r="I25" s="28">
        <f>IF((G25-C18)/3&lt;0,0,(G25-C18))</f>
        <v>0</v>
      </c>
      <c r="J25" s="28">
        <f>E25-E25</f>
        <v>0</v>
      </c>
      <c r="K25" s="28">
        <f t="shared" ref="K25:K35" si="1">(D25-(I25+J25))*2</f>
        <v>303.76679999999999</v>
      </c>
      <c r="L25" s="47">
        <f t="shared" si="0"/>
        <v>303.76679999999999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C15*C26</f>
        <v>151.88339999999999</v>
      </c>
      <c r="E26" s="42">
        <f t="shared" ref="E26:E35" si="2">D26*7.59/1000</f>
        <v>1.1527950059999998</v>
      </c>
      <c r="F26" s="53">
        <v>15</v>
      </c>
      <c r="G26" s="28">
        <f t="shared" ref="G26:G35" si="3">D26*F26/100</f>
        <v>22.782509999999998</v>
      </c>
      <c r="H26" s="28">
        <f>G26-C18</f>
        <v>-3292.9174899999998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1"/>
        <v>303.76679999999999</v>
      </c>
      <c r="L26" s="47">
        <f t="shared" si="0"/>
        <v>303.76679999999999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C15*C27</f>
        <v>151.88339999999999</v>
      </c>
      <c r="E27" s="42">
        <f t="shared" si="2"/>
        <v>1.1527950059999998</v>
      </c>
      <c r="F27" s="53">
        <v>15</v>
      </c>
      <c r="G27" s="28">
        <f t="shared" si="3"/>
        <v>22.782509999999998</v>
      </c>
      <c r="H27" s="28">
        <f>G27-C18</f>
        <v>-3292.9174899999998</v>
      </c>
      <c r="I27" s="28">
        <f>IF((G27-C18)/3&lt;0,0,(G27-C18))</f>
        <v>0</v>
      </c>
      <c r="J27" s="28">
        <f t="shared" si="4"/>
        <v>0</v>
      </c>
      <c r="K27" s="28">
        <f t="shared" si="1"/>
        <v>303.76679999999999</v>
      </c>
      <c r="L27" s="47">
        <f t="shared" si="0"/>
        <v>303.76679999999999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C15*C28</f>
        <v>151.88339999999999</v>
      </c>
      <c r="E28" s="42">
        <f t="shared" si="2"/>
        <v>1.1527950059999998</v>
      </c>
      <c r="F28" s="53">
        <v>15</v>
      </c>
      <c r="G28" s="28">
        <f t="shared" si="3"/>
        <v>22.782509999999998</v>
      </c>
      <c r="H28" s="28">
        <f>G28-C18</f>
        <v>-3292.9174899999998</v>
      </c>
      <c r="I28" s="28">
        <f>IF((G28-C18)/3&lt;0,0,(G28-C18))</f>
        <v>0</v>
      </c>
      <c r="J28" s="28">
        <f t="shared" si="4"/>
        <v>0</v>
      </c>
      <c r="K28" s="28">
        <f t="shared" si="1"/>
        <v>303.76679999999999</v>
      </c>
      <c r="L28" s="47">
        <f t="shared" si="0"/>
        <v>303.76679999999999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C15*C29</f>
        <v>151.88339999999999</v>
      </c>
      <c r="E29" s="42">
        <f t="shared" si="2"/>
        <v>1.1527950059999998</v>
      </c>
      <c r="F29" s="53">
        <v>20</v>
      </c>
      <c r="G29" s="28">
        <f t="shared" si="3"/>
        <v>30.376679999999997</v>
      </c>
      <c r="H29" s="28">
        <f>G29-C18</f>
        <v>-3285.32332</v>
      </c>
      <c r="I29" s="28">
        <f>IF((G29-C18)/3&lt;0,0,(G29-C18))</f>
        <v>0</v>
      </c>
      <c r="J29" s="28">
        <f t="shared" si="4"/>
        <v>0</v>
      </c>
      <c r="K29" s="28">
        <f t="shared" si="1"/>
        <v>303.76679999999999</v>
      </c>
      <c r="L29" s="47">
        <f t="shared" si="0"/>
        <v>303.76679999999999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H15*C30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 t="shared" si="1"/>
        <v>0</v>
      </c>
      <c r="L30" s="47">
        <f t="shared" si="0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H15*C31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 t="shared" si="1"/>
        <v>0</v>
      </c>
      <c r="L31" s="47">
        <f t="shared" si="0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H15*C32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si="1"/>
        <v>0</v>
      </c>
      <c r="L32" s="47">
        <f t="shared" si="0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H15*C33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1"/>
        <v>0</v>
      </c>
      <c r="L33" s="47">
        <f t="shared" si="0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H15*C34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1"/>
        <v>0</v>
      </c>
      <c r="L34" s="47">
        <f t="shared" si="0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H15*C35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1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1822.6007999999997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0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59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46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C14+(C14*7/100)</f>
        <v>151.68088879999999</v>
      </c>
      <c r="D16" s="96" t="s">
        <v>14</v>
      </c>
      <c r="E16" s="96"/>
      <c r="F16" s="15"/>
      <c r="G16" s="60"/>
      <c r="H16" s="75">
        <f>H14+(H14*7/100)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C14+(C14*20/100)</f>
        <v>170.10940799999997</v>
      </c>
      <c r="D17" s="97" t="s">
        <v>15</v>
      </c>
      <c r="E17" s="97"/>
      <c r="F17" s="15"/>
      <c r="G17" s="59"/>
      <c r="H17" s="75">
        <f>H14+(H14*20/100)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C16*C24</f>
        <v>151.68088879999999</v>
      </c>
      <c r="E24" s="42">
        <f>D24*7.59/1000</f>
        <v>1.1512579459919998</v>
      </c>
      <c r="F24" s="53">
        <v>15</v>
      </c>
      <c r="G24" s="28">
        <f>D24*F24/100</f>
        <v>22.752133319999999</v>
      </c>
      <c r="H24" s="28">
        <f>G24-C18</f>
        <v>-3292.9478666799996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151.68088879999999</v>
      </c>
      <c r="L24" s="47">
        <f t="shared" ref="L24:L34" si="1">K24</f>
        <v>151.68088879999999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C16*C25</f>
        <v>151.68088879999999</v>
      </c>
      <c r="E25" s="42">
        <f>D25*7.59/1000</f>
        <v>1.1512579459919998</v>
      </c>
      <c r="F25" s="53">
        <v>15</v>
      </c>
      <c r="G25" s="28">
        <f>D25*F25/100</f>
        <v>22.752133319999999</v>
      </c>
      <c r="H25" s="28">
        <f>G25-C18</f>
        <v>-3292.9478666799996</v>
      </c>
      <c r="I25" s="28">
        <f>IF((G25-C18)/3&lt;0,0,(G25-C18))</f>
        <v>0</v>
      </c>
      <c r="J25" s="28">
        <f>E25-E25</f>
        <v>0</v>
      </c>
      <c r="K25" s="28">
        <f t="shared" si="0"/>
        <v>151.68088879999999</v>
      </c>
      <c r="L25" s="47">
        <f t="shared" si="1"/>
        <v>151.68088879999999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C16*C26</f>
        <v>151.68088879999999</v>
      </c>
      <c r="E26" s="42">
        <f t="shared" ref="E26:E35" si="2">D26*7.59/1000</f>
        <v>1.1512579459919998</v>
      </c>
      <c r="F26" s="53">
        <v>15</v>
      </c>
      <c r="G26" s="28">
        <f t="shared" ref="G26:G35" si="3">D26*F26/100</f>
        <v>22.752133319999999</v>
      </c>
      <c r="H26" s="28">
        <f>G26-C18</f>
        <v>-3292.9478666799996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151.68088879999999</v>
      </c>
      <c r="L26" s="47">
        <f t="shared" si="1"/>
        <v>151.68088879999999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C16*C27</f>
        <v>151.68088879999999</v>
      </c>
      <c r="E27" s="42">
        <f t="shared" si="2"/>
        <v>1.1512579459919998</v>
      </c>
      <c r="F27" s="53">
        <v>15</v>
      </c>
      <c r="G27" s="28">
        <f t="shared" si="3"/>
        <v>22.752133319999999</v>
      </c>
      <c r="H27" s="28">
        <f>G27-C18</f>
        <v>-3292.9478666799996</v>
      </c>
      <c r="I27" s="28">
        <f>IF((G27-C18)/3&lt;0,0,(G27-C18))</f>
        <v>0</v>
      </c>
      <c r="J27" s="28">
        <f t="shared" si="4"/>
        <v>0</v>
      </c>
      <c r="K27" s="28">
        <f t="shared" si="0"/>
        <v>151.68088879999999</v>
      </c>
      <c r="L27" s="47">
        <f t="shared" si="1"/>
        <v>151.68088879999999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C16*C28</f>
        <v>151.68088879999999</v>
      </c>
      <c r="E28" s="42">
        <f t="shared" si="2"/>
        <v>1.1512579459919998</v>
      </c>
      <c r="F28" s="53">
        <v>15</v>
      </c>
      <c r="G28" s="28">
        <f t="shared" si="3"/>
        <v>22.752133319999999</v>
      </c>
      <c r="H28" s="28">
        <f>G28-C18</f>
        <v>-3292.9478666799996</v>
      </c>
      <c r="I28" s="28">
        <f>IF((G28-C18)/3&lt;0,0,(G28-C18))</f>
        <v>0</v>
      </c>
      <c r="J28" s="28">
        <f t="shared" si="4"/>
        <v>0</v>
      </c>
      <c r="K28" s="28">
        <f t="shared" si="0"/>
        <v>151.68088879999999</v>
      </c>
      <c r="L28" s="47">
        <f t="shared" si="1"/>
        <v>151.68088879999999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C16*C29</f>
        <v>151.68088879999999</v>
      </c>
      <c r="E29" s="42">
        <f t="shared" si="2"/>
        <v>1.1512579459919998</v>
      </c>
      <c r="F29" s="53">
        <v>20</v>
      </c>
      <c r="G29" s="28">
        <f t="shared" si="3"/>
        <v>30.336177760000002</v>
      </c>
      <c r="H29" s="28">
        <f>G29-C18</f>
        <v>-3285.36382224</v>
      </c>
      <c r="I29" s="28">
        <f>IF((G29-C18)/3&lt;0,0,(G29-C18))</f>
        <v>0</v>
      </c>
      <c r="J29" s="28">
        <f t="shared" si="4"/>
        <v>0</v>
      </c>
      <c r="K29" s="28">
        <f t="shared" si="0"/>
        <v>151.68088879999999</v>
      </c>
      <c r="L29" s="47">
        <f t="shared" si="1"/>
        <v>151.68088879999999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H16*C30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H16*C31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H16*C32</f>
        <v>0</v>
      </c>
      <c r="E32" s="42">
        <f t="shared" si="2"/>
        <v>0</v>
      </c>
      <c r="F32" s="53">
        <v>27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H16*C33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H16*C34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H16*C35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910.08533280000006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12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58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15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C14+(C14*7/100)</f>
        <v>151.68088879999999</v>
      </c>
      <c r="D16" s="96" t="s">
        <v>14</v>
      </c>
      <c r="E16" s="96"/>
      <c r="F16" s="15"/>
      <c r="G16" s="60"/>
      <c r="H16" s="75">
        <f>H14+(H14*7/100)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C14+(C14*20/100)</f>
        <v>170.10940799999997</v>
      </c>
      <c r="D17" s="97" t="s">
        <v>15</v>
      </c>
      <c r="E17" s="97"/>
      <c r="F17" s="15"/>
      <c r="G17" s="59"/>
      <c r="H17" s="75">
        <f>H14+(H14*20/100)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C17*C24</f>
        <v>170.10940799999997</v>
      </c>
      <c r="E24" s="42">
        <f>D24*7.59/1000</f>
        <v>1.2911304067199998</v>
      </c>
      <c r="F24" s="53">
        <v>15</v>
      </c>
      <c r="G24" s="28">
        <f>D24*F24/100</f>
        <v>25.516411199999997</v>
      </c>
      <c r="H24" s="28">
        <f>G24-C18</f>
        <v>-3290.1835887999996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170.10940799999997</v>
      </c>
      <c r="L24" s="47">
        <f t="shared" ref="L24:L34" si="1">K24</f>
        <v>170.10940799999997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C17*C25</f>
        <v>170.10940799999997</v>
      </c>
      <c r="E25" s="42">
        <f>D25*7.59/1000</f>
        <v>1.2911304067199998</v>
      </c>
      <c r="F25" s="53">
        <v>15</v>
      </c>
      <c r="G25" s="28">
        <f>D25*F25/100</f>
        <v>25.516411199999997</v>
      </c>
      <c r="H25" s="28">
        <f>G25-C18</f>
        <v>-3290.1835887999996</v>
      </c>
      <c r="I25" s="28">
        <f>IF((G25-C18)/3&lt;0,0,(G25-C18))</f>
        <v>0</v>
      </c>
      <c r="J25" s="28">
        <f>E25-E25</f>
        <v>0</v>
      </c>
      <c r="K25" s="28">
        <f t="shared" si="0"/>
        <v>170.10940799999997</v>
      </c>
      <c r="L25" s="47">
        <f t="shared" si="1"/>
        <v>170.10940799999997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C17*C26</f>
        <v>170.10940799999997</v>
      </c>
      <c r="E26" s="42">
        <f t="shared" ref="E26:E35" si="2">D26*7.59/1000</f>
        <v>1.2911304067199998</v>
      </c>
      <c r="F26" s="53">
        <v>15</v>
      </c>
      <c r="G26" s="28">
        <f t="shared" ref="G26:G35" si="3">D26*F26/100</f>
        <v>25.516411199999997</v>
      </c>
      <c r="H26" s="28">
        <f>G26-C18</f>
        <v>-3290.1835887999996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170.10940799999997</v>
      </c>
      <c r="L26" s="47">
        <f t="shared" si="1"/>
        <v>170.10940799999997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C17*C27</f>
        <v>170.10940799999997</v>
      </c>
      <c r="E27" s="42">
        <f t="shared" si="2"/>
        <v>1.2911304067199998</v>
      </c>
      <c r="F27" s="53">
        <v>15</v>
      </c>
      <c r="G27" s="28">
        <f t="shared" si="3"/>
        <v>25.516411199999997</v>
      </c>
      <c r="H27" s="28">
        <f>G27-C18</f>
        <v>-3290.1835887999996</v>
      </c>
      <c r="I27" s="28">
        <f>IF((G27-C18)/3&lt;0,0,(G27-C18))</f>
        <v>0</v>
      </c>
      <c r="J27" s="28">
        <f t="shared" si="4"/>
        <v>0</v>
      </c>
      <c r="K27" s="28">
        <f t="shared" si="0"/>
        <v>170.10940799999997</v>
      </c>
      <c r="L27" s="47">
        <f t="shared" si="1"/>
        <v>170.10940799999997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C17*C28</f>
        <v>170.10940799999997</v>
      </c>
      <c r="E28" s="42">
        <f t="shared" si="2"/>
        <v>1.2911304067199998</v>
      </c>
      <c r="F28" s="53">
        <v>15</v>
      </c>
      <c r="G28" s="28">
        <f t="shared" si="3"/>
        <v>25.516411199999997</v>
      </c>
      <c r="H28" s="28">
        <f>G28-C18</f>
        <v>-3290.1835887999996</v>
      </c>
      <c r="I28" s="28">
        <f>IF((G28-C18)/3&lt;0,0,(G28-C18))</f>
        <v>0</v>
      </c>
      <c r="J28" s="28">
        <f t="shared" si="4"/>
        <v>0</v>
      </c>
      <c r="K28" s="28">
        <f t="shared" si="0"/>
        <v>170.10940799999997</v>
      </c>
      <c r="L28" s="47">
        <f t="shared" si="1"/>
        <v>170.10940799999997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C17*C29</f>
        <v>170.10940799999997</v>
      </c>
      <c r="E29" s="42">
        <f t="shared" si="2"/>
        <v>1.2911304067199998</v>
      </c>
      <c r="F29" s="53">
        <v>20</v>
      </c>
      <c r="G29" s="28">
        <f t="shared" si="3"/>
        <v>34.0218816</v>
      </c>
      <c r="H29" s="28">
        <f>G29-C18</f>
        <v>-3281.6781183999997</v>
      </c>
      <c r="I29" s="28">
        <f>IF((G29-C18)/3&lt;0,0,(G29-C18))</f>
        <v>0</v>
      </c>
      <c r="J29" s="28">
        <f t="shared" si="4"/>
        <v>0</v>
      </c>
      <c r="K29" s="28">
        <f t="shared" si="0"/>
        <v>170.10940799999997</v>
      </c>
      <c r="L29" s="47">
        <f t="shared" si="1"/>
        <v>170.10940799999997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H17*C30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H17*C31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H17*C32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H17*C33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H17*C34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H17*C35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1020.656448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1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3" t="s">
        <v>56</v>
      </c>
      <c r="H3" s="83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162.51523799999998</v>
      </c>
      <c r="D16" s="96" t="s">
        <v>14</v>
      </c>
      <c r="E16" s="96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182.26007999999999</v>
      </c>
      <c r="D17" s="97" t="s">
        <v>15</v>
      </c>
      <c r="E17" s="97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C15*C24</f>
        <v>151.88339999999999</v>
      </c>
      <c r="E24" s="42">
        <f>D24*7.59/1000</f>
        <v>1.1527950059999998</v>
      </c>
      <c r="F24" s="53">
        <v>15</v>
      </c>
      <c r="G24" s="28">
        <f>D24*F24/100</f>
        <v>22.782509999999998</v>
      </c>
      <c r="H24" s="28">
        <f>G24-C18</f>
        <v>-3292.9174899999998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151.88339999999999</v>
      </c>
      <c r="L24" s="47">
        <f t="shared" ref="L24:L34" si="1">K24</f>
        <v>151.88339999999999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C15*C25</f>
        <v>151.88339999999999</v>
      </c>
      <c r="E25" s="42">
        <f>D25*7.59/1000</f>
        <v>1.1527950059999998</v>
      </c>
      <c r="F25" s="53">
        <v>15</v>
      </c>
      <c r="G25" s="28">
        <f>D25*F25/100</f>
        <v>22.782509999999998</v>
      </c>
      <c r="H25" s="28">
        <f>G25-C18</f>
        <v>-3292.9174899999998</v>
      </c>
      <c r="I25" s="28">
        <f>IF((G25-C18)/3&lt;0,0,(G25-C18))</f>
        <v>0</v>
      </c>
      <c r="J25" s="28">
        <f>E25-E25</f>
        <v>0</v>
      </c>
      <c r="K25" s="28">
        <f t="shared" si="0"/>
        <v>151.88339999999999</v>
      </c>
      <c r="L25" s="47">
        <f t="shared" si="1"/>
        <v>151.88339999999999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C15*C26</f>
        <v>151.88339999999999</v>
      </c>
      <c r="E26" s="42">
        <f t="shared" ref="E26:E35" si="2">D26*7.59/1000</f>
        <v>1.1527950059999998</v>
      </c>
      <c r="F26" s="53">
        <v>15</v>
      </c>
      <c r="G26" s="28">
        <f t="shared" ref="G26:G35" si="3">D26*F26/100</f>
        <v>22.782509999999998</v>
      </c>
      <c r="H26" s="28">
        <f>G26-C18</f>
        <v>-3292.9174899999998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151.88339999999999</v>
      </c>
      <c r="L26" s="47">
        <f t="shared" si="1"/>
        <v>151.88339999999999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C15*C27</f>
        <v>151.88339999999999</v>
      </c>
      <c r="E27" s="42">
        <f t="shared" si="2"/>
        <v>1.1527950059999998</v>
      </c>
      <c r="F27" s="53">
        <v>15</v>
      </c>
      <c r="G27" s="28">
        <f t="shared" si="3"/>
        <v>22.782509999999998</v>
      </c>
      <c r="H27" s="28">
        <f>G27-C18</f>
        <v>-3292.9174899999998</v>
      </c>
      <c r="I27" s="28">
        <f>IF((G27-C18)/3&lt;0,0,(G27-C18))</f>
        <v>0</v>
      </c>
      <c r="J27" s="28">
        <f t="shared" si="4"/>
        <v>0</v>
      </c>
      <c r="K27" s="28">
        <f t="shared" si="0"/>
        <v>151.88339999999999</v>
      </c>
      <c r="L27" s="47">
        <f t="shared" si="1"/>
        <v>151.88339999999999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C15*C28</f>
        <v>151.88339999999999</v>
      </c>
      <c r="E28" s="42">
        <f t="shared" si="2"/>
        <v>1.1527950059999998</v>
      </c>
      <c r="F28" s="53">
        <v>15</v>
      </c>
      <c r="G28" s="28">
        <f t="shared" si="3"/>
        <v>22.782509999999998</v>
      </c>
      <c r="H28" s="28">
        <f>G28-C18</f>
        <v>-3292.9174899999998</v>
      </c>
      <c r="I28" s="28">
        <f>IF((G28-C18)/3&lt;0,0,(G28-C18))</f>
        <v>0</v>
      </c>
      <c r="J28" s="28">
        <f t="shared" si="4"/>
        <v>0</v>
      </c>
      <c r="K28" s="28">
        <f t="shared" si="0"/>
        <v>151.88339999999999</v>
      </c>
      <c r="L28" s="47">
        <f t="shared" si="1"/>
        <v>151.88339999999999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C15*C29</f>
        <v>151.88339999999999</v>
      </c>
      <c r="E29" s="42">
        <f t="shared" si="2"/>
        <v>1.1527950059999998</v>
      </c>
      <c r="F29" s="53">
        <v>20</v>
      </c>
      <c r="G29" s="28">
        <f t="shared" si="3"/>
        <v>30.376679999999997</v>
      </c>
      <c r="H29" s="28">
        <f>G29-C18</f>
        <v>-3285.32332</v>
      </c>
      <c r="I29" s="28">
        <f>IF((G29-C18)/3&lt;0,0,(G29-C18))</f>
        <v>0</v>
      </c>
      <c r="J29" s="28">
        <f t="shared" si="4"/>
        <v>0</v>
      </c>
      <c r="K29" s="28">
        <f t="shared" si="0"/>
        <v>151.88339999999999</v>
      </c>
      <c r="L29" s="47">
        <f t="shared" si="1"/>
        <v>151.88339999999999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H15*C30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H15*C31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H15*C32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H15*C33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H15*C34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H15*C35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911.30039999999985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7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8:D8"/>
    <mergeCell ref="E8:G8"/>
    <mergeCell ref="G3:H3"/>
    <mergeCell ref="C4:G5"/>
    <mergeCell ref="E6:L6"/>
    <mergeCell ref="C7:D7"/>
    <mergeCell ref="E7:G7"/>
  </mergeCells>
  <conditionalFormatting sqref="E13 L2:L5">
    <cfRule type="cellIs" dxfId="10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60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46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162.51523799999998</v>
      </c>
      <c r="D16" s="96" t="s">
        <v>14</v>
      </c>
      <c r="E16" s="96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182.26007999999999</v>
      </c>
      <c r="D17" s="97" t="s">
        <v>15</v>
      </c>
      <c r="E17" s="97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C16*C24</f>
        <v>162.51523799999998</v>
      </c>
      <c r="E24" s="42">
        <f>D24*7.59/1000</f>
        <v>1.2334906564199999</v>
      </c>
      <c r="F24" s="53">
        <v>15</v>
      </c>
      <c r="G24" s="28">
        <f>D24*F24/100</f>
        <v>24.377285699999998</v>
      </c>
      <c r="H24" s="28">
        <f>G24-C18</f>
        <v>-3291.3227142999999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162.51523799999998</v>
      </c>
      <c r="L24" s="47">
        <f t="shared" ref="L24:L34" si="1">K24</f>
        <v>162.51523799999998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C16*C25</f>
        <v>162.51523799999998</v>
      </c>
      <c r="E25" s="42">
        <f>D25*7.59/1000</f>
        <v>1.2334906564199999</v>
      </c>
      <c r="F25" s="53">
        <v>15</v>
      </c>
      <c r="G25" s="28">
        <f>D25*F25/100</f>
        <v>24.377285699999998</v>
      </c>
      <c r="H25" s="28">
        <f>G25-C18</f>
        <v>-3291.3227142999999</v>
      </c>
      <c r="I25" s="28">
        <f>IF((G25-C18)/3&lt;0,0,(G25-C18))</f>
        <v>0</v>
      </c>
      <c r="J25" s="28">
        <f>E25-E25</f>
        <v>0</v>
      </c>
      <c r="K25" s="28">
        <f t="shared" si="0"/>
        <v>162.51523799999998</v>
      </c>
      <c r="L25" s="47">
        <f t="shared" si="1"/>
        <v>162.51523799999998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C16*C26</f>
        <v>162.51523799999998</v>
      </c>
      <c r="E26" s="42">
        <f t="shared" ref="E26:E35" si="2">D26*7.59/1000</f>
        <v>1.2334906564199999</v>
      </c>
      <c r="F26" s="53">
        <v>15</v>
      </c>
      <c r="G26" s="28">
        <f t="shared" ref="G26:G35" si="3">D26*F26/100</f>
        <v>24.377285699999998</v>
      </c>
      <c r="H26" s="28">
        <f>G26-C18</f>
        <v>-3291.3227142999999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162.51523799999998</v>
      </c>
      <c r="L26" s="47">
        <f t="shared" si="1"/>
        <v>162.51523799999998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C16*C27</f>
        <v>162.51523799999998</v>
      </c>
      <c r="E27" s="42">
        <f t="shared" si="2"/>
        <v>1.2334906564199999</v>
      </c>
      <c r="F27" s="53">
        <v>15</v>
      </c>
      <c r="G27" s="28">
        <f t="shared" si="3"/>
        <v>24.377285699999998</v>
      </c>
      <c r="H27" s="28">
        <f>G27-C18</f>
        <v>-3291.3227142999999</v>
      </c>
      <c r="I27" s="28">
        <f>IF((G27-C18)/3&lt;0,0,(G27-C18))</f>
        <v>0</v>
      </c>
      <c r="J27" s="28">
        <f t="shared" si="4"/>
        <v>0</v>
      </c>
      <c r="K27" s="28">
        <f t="shared" si="0"/>
        <v>162.51523799999998</v>
      </c>
      <c r="L27" s="47">
        <f t="shared" si="1"/>
        <v>162.51523799999998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C16*C28</f>
        <v>162.51523799999998</v>
      </c>
      <c r="E28" s="42">
        <f t="shared" si="2"/>
        <v>1.2334906564199999</v>
      </c>
      <c r="F28" s="53">
        <v>15</v>
      </c>
      <c r="G28" s="28">
        <f t="shared" si="3"/>
        <v>24.377285699999998</v>
      </c>
      <c r="H28" s="28">
        <f>G28-C18</f>
        <v>-3291.3227142999999</v>
      </c>
      <c r="I28" s="28">
        <f>IF((G28-C18)/3&lt;0,0,(G28-C18))</f>
        <v>0</v>
      </c>
      <c r="J28" s="28">
        <f t="shared" si="4"/>
        <v>0</v>
      </c>
      <c r="K28" s="28">
        <f t="shared" si="0"/>
        <v>162.51523799999998</v>
      </c>
      <c r="L28" s="47">
        <f t="shared" si="1"/>
        <v>162.51523799999998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C16*C29</f>
        <v>162.51523799999998</v>
      </c>
      <c r="E29" s="42">
        <f t="shared" si="2"/>
        <v>1.2334906564199999</v>
      </c>
      <c r="F29" s="53">
        <v>20</v>
      </c>
      <c r="G29" s="28">
        <f t="shared" si="3"/>
        <v>32.503047599999995</v>
      </c>
      <c r="H29" s="28">
        <f>G29-C18</f>
        <v>-3283.1969523999996</v>
      </c>
      <c r="I29" s="28">
        <f>IF((G29-C18)/3&lt;0,0,(G29-C18))</f>
        <v>0</v>
      </c>
      <c r="J29" s="28">
        <f t="shared" si="4"/>
        <v>0</v>
      </c>
      <c r="K29" s="28">
        <f t="shared" si="0"/>
        <v>162.51523799999998</v>
      </c>
      <c r="L29" s="47">
        <f t="shared" si="1"/>
        <v>162.51523799999998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H16*C30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H16*C31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H16*C32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H16*C33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H16*C34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H16*C35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975.09142799999984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9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60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46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150</v>
      </c>
      <c r="C15" s="7">
        <f>E12*B15</f>
        <v>151.88339999999999</v>
      </c>
      <c r="D15" s="96" t="s">
        <v>13</v>
      </c>
      <c r="E15" s="96"/>
      <c r="F15" s="15"/>
      <c r="G15" s="74">
        <v>150</v>
      </c>
      <c r="H15" s="75">
        <f>J12*G15</f>
        <v>0</v>
      </c>
      <c r="I15" s="102" t="s">
        <v>13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162.51523799999998</v>
      </c>
      <c r="D16" s="96" t="s">
        <v>14</v>
      </c>
      <c r="E16" s="96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182.26007999999999</v>
      </c>
      <c r="D17" s="97" t="s">
        <v>15</v>
      </c>
      <c r="E17" s="97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C17*C24</f>
        <v>182.26007999999999</v>
      </c>
      <c r="E24" s="42">
        <f>D24*7.59/1000</f>
        <v>1.3833540071999999</v>
      </c>
      <c r="F24" s="53">
        <v>15</v>
      </c>
      <c r="G24" s="28">
        <f>D24*F24/100</f>
        <v>27.339011999999997</v>
      </c>
      <c r="H24" s="28">
        <f>G24-C18</f>
        <v>-3288.3609879999999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182.26007999999999</v>
      </c>
      <c r="L24" s="47">
        <f t="shared" ref="L24:L34" si="1">K24</f>
        <v>182.26007999999999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C17*C25</f>
        <v>182.26007999999999</v>
      </c>
      <c r="E25" s="42">
        <f>D25*7.59/1000</f>
        <v>1.3833540071999999</v>
      </c>
      <c r="F25" s="53">
        <v>15</v>
      </c>
      <c r="G25" s="28">
        <f>D25*F25/100</f>
        <v>27.339011999999997</v>
      </c>
      <c r="H25" s="28">
        <f>G25-C18</f>
        <v>-3288.3609879999999</v>
      </c>
      <c r="I25" s="28">
        <f>IF((G25-C18)/3&lt;0,0,(G25-C18))</f>
        <v>0</v>
      </c>
      <c r="J25" s="28">
        <f>E25-E25</f>
        <v>0</v>
      </c>
      <c r="K25" s="28">
        <f t="shared" si="0"/>
        <v>182.26007999999999</v>
      </c>
      <c r="L25" s="47">
        <f t="shared" si="1"/>
        <v>182.26007999999999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C17*C26</f>
        <v>182.26007999999999</v>
      </c>
      <c r="E26" s="42">
        <f t="shared" ref="E26:E35" si="2">D26*7.59/1000</f>
        <v>1.3833540071999999</v>
      </c>
      <c r="F26" s="53">
        <v>15</v>
      </c>
      <c r="G26" s="28">
        <f t="shared" ref="G26:G35" si="3">D26*F26/100</f>
        <v>27.339011999999997</v>
      </c>
      <c r="H26" s="28">
        <f>G26-C18</f>
        <v>-3288.3609879999999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182.26007999999999</v>
      </c>
      <c r="L26" s="47">
        <f t="shared" si="1"/>
        <v>182.26007999999999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C17*C27</f>
        <v>182.26007999999999</v>
      </c>
      <c r="E27" s="42">
        <f t="shared" si="2"/>
        <v>1.3833540071999999</v>
      </c>
      <c r="F27" s="53">
        <v>15</v>
      </c>
      <c r="G27" s="28">
        <f t="shared" si="3"/>
        <v>27.339011999999997</v>
      </c>
      <c r="H27" s="28">
        <f>G27-C18</f>
        <v>-3288.3609879999999</v>
      </c>
      <c r="I27" s="28">
        <f>IF((G27-C18)/3&lt;0,0,(G27-C18))</f>
        <v>0</v>
      </c>
      <c r="J27" s="28">
        <f t="shared" si="4"/>
        <v>0</v>
      </c>
      <c r="K27" s="28">
        <f t="shared" si="0"/>
        <v>182.26007999999999</v>
      </c>
      <c r="L27" s="47">
        <f t="shared" si="1"/>
        <v>182.26007999999999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C17*C28</f>
        <v>182.26007999999999</v>
      </c>
      <c r="E28" s="42">
        <f t="shared" si="2"/>
        <v>1.3833540071999999</v>
      </c>
      <c r="F28" s="53">
        <v>15</v>
      </c>
      <c r="G28" s="28">
        <f t="shared" si="3"/>
        <v>27.339011999999997</v>
      </c>
      <c r="H28" s="28">
        <f>G28-C18</f>
        <v>-3288.3609879999999</v>
      </c>
      <c r="I28" s="28">
        <f>IF((G28-C18)/3&lt;0,0,(G28-C18))</f>
        <v>0</v>
      </c>
      <c r="J28" s="28">
        <f t="shared" si="4"/>
        <v>0</v>
      </c>
      <c r="K28" s="28">
        <f t="shared" si="0"/>
        <v>182.26007999999999</v>
      </c>
      <c r="L28" s="47">
        <f t="shared" si="1"/>
        <v>182.26007999999999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C17*C29</f>
        <v>182.26007999999999</v>
      </c>
      <c r="E29" s="42">
        <f t="shared" si="2"/>
        <v>1.3833540071999999</v>
      </c>
      <c r="F29" s="53">
        <v>20</v>
      </c>
      <c r="G29" s="28">
        <f t="shared" si="3"/>
        <v>36.452016</v>
      </c>
      <c r="H29" s="28">
        <f>G29-C18</f>
        <v>-3279.2479839999996</v>
      </c>
      <c r="I29" s="28">
        <f>IF((G29-C18)/3&lt;0,0,(G29-C18))</f>
        <v>0</v>
      </c>
      <c r="J29" s="28">
        <f t="shared" si="4"/>
        <v>0</v>
      </c>
      <c r="K29" s="28">
        <f t="shared" si="0"/>
        <v>182.26007999999999</v>
      </c>
      <c r="L29" s="47">
        <f t="shared" si="1"/>
        <v>182.26007999999999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H17*C30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H17*C31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H17*C32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H17*C33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H17*C34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H17*C35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1093.5604799999999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8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62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39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140</v>
      </c>
      <c r="C15" s="7">
        <f>(E12*B15)+(E12*B15)*25/100</f>
        <v>177.19729999999998</v>
      </c>
      <c r="D15" s="102" t="s">
        <v>61</v>
      </c>
      <c r="E15" s="103"/>
      <c r="F15" s="15"/>
      <c r="G15" s="74">
        <v>140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189.60111099999997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212.63675999999998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C15*C24</f>
        <v>177.19729999999998</v>
      </c>
      <c r="E24" s="42">
        <f>D24*7.59/1000</f>
        <v>1.344927507</v>
      </c>
      <c r="F24" s="53">
        <v>15</v>
      </c>
      <c r="G24" s="28">
        <f>D24*F24/100</f>
        <v>26.579594999999998</v>
      </c>
      <c r="H24" s="28">
        <f>G24-C18</f>
        <v>-3289.1204049999997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177.19729999999998</v>
      </c>
      <c r="L24" s="47">
        <f t="shared" ref="L24:L34" si="1">K24</f>
        <v>177.19729999999998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C15*C25</f>
        <v>177.19729999999998</v>
      </c>
      <c r="E25" s="42">
        <f>D25*7.59/1000</f>
        <v>1.344927507</v>
      </c>
      <c r="F25" s="53">
        <v>15</v>
      </c>
      <c r="G25" s="28">
        <f>D25*F25/100</f>
        <v>26.579594999999998</v>
      </c>
      <c r="H25" s="28">
        <f>G25-C18</f>
        <v>-3289.1204049999997</v>
      </c>
      <c r="I25" s="28">
        <f>IF((G25-C18)/3&lt;0,0,(G25-C18))</f>
        <v>0</v>
      </c>
      <c r="J25" s="28">
        <f>E25-E25</f>
        <v>0</v>
      </c>
      <c r="K25" s="28">
        <f t="shared" si="0"/>
        <v>177.19729999999998</v>
      </c>
      <c r="L25" s="47">
        <f t="shared" si="1"/>
        <v>177.19729999999998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C15*C26</f>
        <v>177.19729999999998</v>
      </c>
      <c r="E26" s="42">
        <f t="shared" ref="E26:E35" si="2">D26*7.59/1000</f>
        <v>1.344927507</v>
      </c>
      <c r="F26" s="53">
        <v>15</v>
      </c>
      <c r="G26" s="28">
        <f t="shared" ref="G26:G35" si="3">D26*F26/100</f>
        <v>26.579594999999998</v>
      </c>
      <c r="H26" s="28">
        <f>G26-C18</f>
        <v>-3289.1204049999997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177.19729999999998</v>
      </c>
      <c r="L26" s="47">
        <f t="shared" si="1"/>
        <v>177.19729999999998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C15*C27</f>
        <v>177.19729999999998</v>
      </c>
      <c r="E27" s="42">
        <f t="shared" si="2"/>
        <v>1.344927507</v>
      </c>
      <c r="F27" s="53">
        <v>15</v>
      </c>
      <c r="G27" s="28">
        <f t="shared" si="3"/>
        <v>26.579594999999998</v>
      </c>
      <c r="H27" s="28">
        <f>G27-C18</f>
        <v>-3289.1204049999997</v>
      </c>
      <c r="I27" s="28">
        <f>IF((G27-C18)/3&lt;0,0,(G27-C18))</f>
        <v>0</v>
      </c>
      <c r="J27" s="28">
        <f t="shared" si="4"/>
        <v>0</v>
      </c>
      <c r="K27" s="28">
        <f t="shared" si="0"/>
        <v>177.19729999999998</v>
      </c>
      <c r="L27" s="47">
        <f t="shared" si="1"/>
        <v>177.19729999999998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C15*C28</f>
        <v>177.19729999999998</v>
      </c>
      <c r="E28" s="42">
        <f t="shared" si="2"/>
        <v>1.344927507</v>
      </c>
      <c r="F28" s="53">
        <v>15</v>
      </c>
      <c r="G28" s="28">
        <f t="shared" si="3"/>
        <v>26.579594999999998</v>
      </c>
      <c r="H28" s="28">
        <f>G28-C18</f>
        <v>-3289.1204049999997</v>
      </c>
      <c r="I28" s="28">
        <f>IF((G28-C18)/3&lt;0,0,(G28-C18))</f>
        <v>0</v>
      </c>
      <c r="J28" s="28">
        <f t="shared" si="4"/>
        <v>0</v>
      </c>
      <c r="K28" s="28">
        <f t="shared" si="0"/>
        <v>177.19729999999998</v>
      </c>
      <c r="L28" s="47">
        <f t="shared" si="1"/>
        <v>177.19729999999998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C15*C29</f>
        <v>177.19729999999998</v>
      </c>
      <c r="E29" s="42">
        <f t="shared" si="2"/>
        <v>1.344927507</v>
      </c>
      <c r="F29" s="53">
        <v>20</v>
      </c>
      <c r="G29" s="28">
        <f t="shared" si="3"/>
        <v>35.439459999999997</v>
      </c>
      <c r="H29" s="28">
        <f>G29-C18</f>
        <v>-3280.2605399999998</v>
      </c>
      <c r="I29" s="28">
        <f>IF((G29-C18)/3&lt;0,0,(G29-C18))</f>
        <v>0</v>
      </c>
      <c r="J29" s="28">
        <f t="shared" si="4"/>
        <v>0</v>
      </c>
      <c r="K29" s="28">
        <f t="shared" si="0"/>
        <v>177.19729999999998</v>
      </c>
      <c r="L29" s="47">
        <f t="shared" si="1"/>
        <v>177.19729999999998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H15*C30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H15*C31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H15*C32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H15*C33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H15*C34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H15*C35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1063.1838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7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63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46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140</v>
      </c>
      <c r="C15" s="7">
        <f>(E12*B15)+(E12*B15)*25/100</f>
        <v>177.19729999999998</v>
      </c>
      <c r="D15" s="102" t="s">
        <v>61</v>
      </c>
      <c r="E15" s="103"/>
      <c r="F15" s="15"/>
      <c r="G15" s="74">
        <v>140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189.60111099999997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212.63675999999998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C16*C24</f>
        <v>189.60111099999997</v>
      </c>
      <c r="E24" s="42">
        <f>D24*7.59/1000</f>
        <v>1.4390724324899997</v>
      </c>
      <c r="F24" s="53">
        <v>15</v>
      </c>
      <c r="G24" s="28">
        <f>D24*F24/100</f>
        <v>28.440166649999995</v>
      </c>
      <c r="H24" s="28">
        <f>G24-C18</f>
        <v>-3287.25983335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189.60111099999997</v>
      </c>
      <c r="L24" s="47">
        <f t="shared" ref="L24:L34" si="1">K24</f>
        <v>189.60111099999997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C16*C25</f>
        <v>189.60111099999997</v>
      </c>
      <c r="E25" s="42">
        <f>D25*7.59/1000</f>
        <v>1.4390724324899997</v>
      </c>
      <c r="F25" s="53">
        <v>15</v>
      </c>
      <c r="G25" s="28">
        <f>D25*F25/100</f>
        <v>28.440166649999995</v>
      </c>
      <c r="H25" s="28">
        <f>G25-C18</f>
        <v>-3287.25983335</v>
      </c>
      <c r="I25" s="28">
        <f>IF((G25-C18)/3&lt;0,0,(G25-C18))</f>
        <v>0</v>
      </c>
      <c r="J25" s="28">
        <f>E25-E25</f>
        <v>0</v>
      </c>
      <c r="K25" s="28">
        <f t="shared" si="0"/>
        <v>189.60111099999997</v>
      </c>
      <c r="L25" s="47">
        <f t="shared" si="1"/>
        <v>189.60111099999997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C16*C26</f>
        <v>189.60111099999997</v>
      </c>
      <c r="E26" s="42">
        <f t="shared" ref="E26:E35" si="2">D26*7.59/1000</f>
        <v>1.4390724324899997</v>
      </c>
      <c r="F26" s="53">
        <v>15</v>
      </c>
      <c r="G26" s="28">
        <f t="shared" ref="G26:G35" si="3">D26*F26/100</f>
        <v>28.440166649999995</v>
      </c>
      <c r="H26" s="28">
        <f>G26-C18</f>
        <v>-3287.25983335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189.60111099999997</v>
      </c>
      <c r="L26" s="47">
        <f t="shared" si="1"/>
        <v>189.60111099999997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C16*C27</f>
        <v>189.60111099999997</v>
      </c>
      <c r="E27" s="42">
        <f t="shared" si="2"/>
        <v>1.4390724324899997</v>
      </c>
      <c r="F27" s="53">
        <v>15</v>
      </c>
      <c r="G27" s="28">
        <f t="shared" si="3"/>
        <v>28.440166649999995</v>
      </c>
      <c r="H27" s="28">
        <f>G27-C18</f>
        <v>-3287.25983335</v>
      </c>
      <c r="I27" s="28">
        <f>IF((G27-C18)/3&lt;0,0,(G27-C18))</f>
        <v>0</v>
      </c>
      <c r="J27" s="28">
        <f t="shared" si="4"/>
        <v>0</v>
      </c>
      <c r="K27" s="28">
        <f t="shared" si="0"/>
        <v>189.60111099999997</v>
      </c>
      <c r="L27" s="47">
        <f t="shared" si="1"/>
        <v>189.60111099999997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C16*C28</f>
        <v>189.60111099999997</v>
      </c>
      <c r="E28" s="42">
        <f t="shared" si="2"/>
        <v>1.4390724324899997</v>
      </c>
      <c r="F28" s="53">
        <v>15</v>
      </c>
      <c r="G28" s="28">
        <f t="shared" si="3"/>
        <v>28.440166649999995</v>
      </c>
      <c r="H28" s="28">
        <f>G28-C18</f>
        <v>-3287.25983335</v>
      </c>
      <c r="I28" s="28">
        <f>IF((G28-C18)/3&lt;0,0,(G28-C18))</f>
        <v>0</v>
      </c>
      <c r="J28" s="28">
        <f t="shared" si="4"/>
        <v>0</v>
      </c>
      <c r="K28" s="28">
        <f t="shared" si="0"/>
        <v>189.60111099999997</v>
      </c>
      <c r="L28" s="47">
        <f t="shared" si="1"/>
        <v>189.60111099999997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C16*C29</f>
        <v>189.60111099999997</v>
      </c>
      <c r="E29" s="42">
        <f t="shared" si="2"/>
        <v>1.4390724324899997</v>
      </c>
      <c r="F29" s="53">
        <v>20</v>
      </c>
      <c r="G29" s="28">
        <f t="shared" si="3"/>
        <v>37.920222199999991</v>
      </c>
      <c r="H29" s="28">
        <f>G29-C18</f>
        <v>-3277.7797777999999</v>
      </c>
      <c r="I29" s="28">
        <f>IF((G29-C18)/3&lt;0,0,(G29-C18))</f>
        <v>0</v>
      </c>
      <c r="J29" s="28">
        <f t="shared" si="4"/>
        <v>0</v>
      </c>
      <c r="K29" s="28">
        <f t="shared" si="0"/>
        <v>189.60111099999997</v>
      </c>
      <c r="L29" s="47">
        <f t="shared" si="1"/>
        <v>189.60111099999997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H16*C30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H16*C31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H16*C32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H16*C33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H16*C34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H16*C35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1137.6066659999999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6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L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54"/>
  <sheetViews>
    <sheetView workbookViewId="0">
      <selection activeCell="E12" sqref="E12:F12"/>
    </sheetView>
  </sheetViews>
  <sheetFormatPr defaultRowHeight="15" x14ac:dyDescent="0.25"/>
  <cols>
    <col min="1" max="1" width="3.28515625" style="18" customWidth="1"/>
    <col min="2" max="2" width="7.7109375" style="18" customWidth="1"/>
    <col min="3" max="3" width="10.28515625" style="18" customWidth="1"/>
    <col min="4" max="4" width="10" style="18" customWidth="1"/>
    <col min="5" max="5" width="6.7109375" style="18" customWidth="1"/>
    <col min="6" max="6" width="7.28515625" style="18" customWidth="1"/>
    <col min="7" max="7" width="8.5703125" style="18" customWidth="1"/>
    <col min="8" max="8" width="10" style="18" customWidth="1"/>
    <col min="9" max="9" width="9.85546875" style="18" customWidth="1"/>
    <col min="10" max="10" width="8.5703125" style="18" customWidth="1"/>
    <col min="11" max="11" width="9.28515625" style="18" customWidth="1"/>
    <col min="12" max="12" width="10.42578125" style="18" customWidth="1"/>
    <col min="13" max="13" width="6.140625" style="18" customWidth="1"/>
    <col min="14" max="14" width="5.7109375" style="18" customWidth="1"/>
    <col min="15" max="15" width="6.42578125" style="18" customWidth="1"/>
    <col min="16" max="16" width="7.28515625" style="18" customWidth="1"/>
    <col min="17" max="17" width="6.7109375" style="18" customWidth="1"/>
    <col min="18" max="16384" width="9.140625" style="18"/>
  </cols>
  <sheetData>
    <row r="2" spans="1:18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5.75" x14ac:dyDescent="0.25">
      <c r="A3" s="19"/>
      <c r="B3" s="20"/>
      <c r="C3" s="20"/>
      <c r="D3" s="20"/>
      <c r="E3" s="20"/>
      <c r="F3" s="20"/>
      <c r="G3" s="81" t="s">
        <v>64</v>
      </c>
      <c r="H3" s="81"/>
      <c r="I3" s="20"/>
      <c r="J3" s="20"/>
      <c r="K3" s="20"/>
      <c r="L3" s="20"/>
      <c r="M3" s="20"/>
      <c r="N3" s="20"/>
      <c r="O3" s="20"/>
      <c r="P3" s="20"/>
      <c r="Q3" s="20"/>
      <c r="R3" s="19"/>
    </row>
    <row r="4" spans="1:18" x14ac:dyDescent="0.25">
      <c r="A4" s="19"/>
      <c r="B4" s="13"/>
      <c r="C4" s="85" t="s">
        <v>1</v>
      </c>
      <c r="D4" s="85"/>
      <c r="E4" s="85"/>
      <c r="F4" s="85"/>
      <c r="G4" s="85"/>
      <c r="H4" s="61"/>
      <c r="I4" s="61"/>
      <c r="J4" s="61"/>
      <c r="K4" s="21"/>
      <c r="L4" s="22"/>
      <c r="M4" s="22"/>
      <c r="N4" s="22"/>
      <c r="O4" s="22"/>
      <c r="P4" s="22"/>
      <c r="Q4" s="22"/>
      <c r="R4" s="19"/>
    </row>
    <row r="5" spans="1:18" x14ac:dyDescent="0.25">
      <c r="A5" s="19"/>
      <c r="B5" s="11"/>
      <c r="C5" s="85"/>
      <c r="D5" s="85"/>
      <c r="E5" s="85"/>
      <c r="F5" s="85"/>
      <c r="G5" s="85"/>
      <c r="H5" s="61"/>
      <c r="I5" s="61"/>
      <c r="J5" s="61"/>
      <c r="K5" s="21"/>
      <c r="L5" s="22"/>
      <c r="M5" s="23"/>
      <c r="N5" s="23"/>
      <c r="O5" s="23"/>
      <c r="P5" s="19"/>
      <c r="Q5" s="19"/>
      <c r="R5" s="19"/>
    </row>
    <row r="6" spans="1:18" x14ac:dyDescent="0.25">
      <c r="A6" s="19"/>
      <c r="B6" s="11"/>
      <c r="C6" s="4" t="s">
        <v>2</v>
      </c>
      <c r="D6" s="4"/>
      <c r="E6" s="86" t="s">
        <v>51</v>
      </c>
      <c r="F6" s="86"/>
      <c r="G6" s="86"/>
      <c r="H6" s="86"/>
      <c r="I6" s="86"/>
      <c r="J6" s="86"/>
      <c r="K6" s="86"/>
      <c r="L6" s="86"/>
      <c r="M6" s="23"/>
      <c r="N6" s="23"/>
      <c r="O6" s="23"/>
      <c r="P6" s="19"/>
      <c r="Q6" s="19"/>
      <c r="R6" s="19"/>
    </row>
    <row r="7" spans="1:18" x14ac:dyDescent="0.25">
      <c r="A7" s="19"/>
      <c r="B7" s="11"/>
      <c r="C7" s="87" t="s">
        <v>3</v>
      </c>
      <c r="D7" s="87"/>
      <c r="E7" s="86">
        <v>11111</v>
      </c>
      <c r="F7" s="86"/>
      <c r="G7" s="86"/>
      <c r="H7" s="62"/>
      <c r="I7" s="62"/>
      <c r="J7" s="62"/>
      <c r="K7" s="3"/>
      <c r="L7" s="35"/>
      <c r="M7" s="23"/>
      <c r="N7" s="23"/>
      <c r="O7" s="23"/>
      <c r="P7" s="19"/>
      <c r="Q7" s="19"/>
      <c r="R7" s="19"/>
    </row>
    <row r="8" spans="1:18" x14ac:dyDescent="0.25">
      <c r="A8" s="19"/>
      <c r="B8" s="11"/>
      <c r="C8" s="87" t="s">
        <v>4</v>
      </c>
      <c r="D8" s="87"/>
      <c r="E8" s="86" t="s">
        <v>41</v>
      </c>
      <c r="F8" s="86"/>
      <c r="G8" s="86"/>
      <c r="H8" s="62"/>
      <c r="I8" s="62"/>
      <c r="J8" s="62"/>
      <c r="K8" s="3"/>
      <c r="L8" s="2"/>
      <c r="M8" s="23"/>
      <c r="N8" s="23"/>
      <c r="O8" s="23"/>
      <c r="P8" s="19"/>
      <c r="Q8" s="19"/>
      <c r="R8" s="19"/>
    </row>
    <row r="9" spans="1:18" x14ac:dyDescent="0.25">
      <c r="A9" s="19"/>
      <c r="B9" s="5" t="s">
        <v>5</v>
      </c>
      <c r="C9" s="5"/>
      <c r="D9" s="5"/>
      <c r="E9" s="86" t="s">
        <v>40</v>
      </c>
      <c r="F9" s="86"/>
      <c r="G9" s="62"/>
      <c r="H9" s="62"/>
      <c r="I9" s="62"/>
      <c r="J9" s="62"/>
      <c r="K9" s="3"/>
      <c r="L9" s="6"/>
      <c r="M9" s="13"/>
      <c r="N9" s="13"/>
      <c r="O9" s="13"/>
      <c r="P9" s="13"/>
      <c r="Q9" s="13"/>
      <c r="R9" s="19"/>
    </row>
    <row r="10" spans="1:18" x14ac:dyDescent="0.25">
      <c r="A10" s="19"/>
      <c r="B10" s="11"/>
      <c r="C10" s="87" t="s">
        <v>7</v>
      </c>
      <c r="D10" s="87"/>
      <c r="E10" s="88" t="s">
        <v>15</v>
      </c>
      <c r="F10" s="8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/>
    </row>
    <row r="11" spans="1:18" ht="15.75" thickBot="1" x14ac:dyDescent="0.3">
      <c r="A11" s="32"/>
      <c r="B11" s="89" t="s">
        <v>8</v>
      </c>
      <c r="C11" s="90"/>
      <c r="D11" s="90"/>
      <c r="E11" s="91">
        <v>2025</v>
      </c>
      <c r="F11" s="91"/>
      <c r="G11" s="33"/>
      <c r="H11" s="33"/>
      <c r="I11" s="33"/>
      <c r="J11" s="33"/>
      <c r="K11" s="33"/>
      <c r="L11" s="33"/>
      <c r="M11" s="24"/>
      <c r="N11" s="24"/>
      <c r="O11" s="24"/>
      <c r="P11" s="19"/>
    </row>
    <row r="12" spans="1:18" x14ac:dyDescent="0.25">
      <c r="A12" s="32"/>
      <c r="B12" s="92" t="s">
        <v>70</v>
      </c>
      <c r="C12" s="93"/>
      <c r="D12" s="93"/>
      <c r="E12" s="94">
        <v>1.012556</v>
      </c>
      <c r="F12" s="95"/>
      <c r="G12" s="72" t="s">
        <v>71</v>
      </c>
      <c r="H12" s="71"/>
      <c r="I12" s="71"/>
      <c r="J12" s="100">
        <v>0</v>
      </c>
      <c r="K12" s="101"/>
      <c r="O12" s="14"/>
      <c r="P12" s="25"/>
      <c r="Q12" s="25"/>
      <c r="R12" s="19"/>
    </row>
    <row r="13" spans="1:18" x14ac:dyDescent="0.25">
      <c r="A13" s="19"/>
      <c r="B13" s="68" t="s">
        <v>9</v>
      </c>
      <c r="C13" s="69" t="s">
        <v>10</v>
      </c>
      <c r="D13" s="104" t="s">
        <v>11</v>
      </c>
      <c r="E13" s="105"/>
      <c r="F13" s="15"/>
      <c r="G13" s="64" t="s">
        <v>9</v>
      </c>
      <c r="H13" s="65"/>
      <c r="I13" s="76" t="s">
        <v>10</v>
      </c>
      <c r="J13" s="77" t="s">
        <v>11</v>
      </c>
      <c r="K13" s="73"/>
      <c r="M13" s="66"/>
      <c r="N13" s="14"/>
      <c r="O13" s="14"/>
      <c r="P13" s="14"/>
      <c r="Q13" s="14"/>
      <c r="R13" s="19"/>
    </row>
    <row r="14" spans="1:18" x14ac:dyDescent="0.25">
      <c r="A14" s="19"/>
      <c r="B14" s="16">
        <v>140</v>
      </c>
      <c r="C14" s="7">
        <f>E12*B14</f>
        <v>141.75783999999999</v>
      </c>
      <c r="D14" s="96" t="s">
        <v>12</v>
      </c>
      <c r="E14" s="96"/>
      <c r="F14" s="15"/>
      <c r="G14" s="74">
        <v>140</v>
      </c>
      <c r="H14" s="75">
        <f>J12*G14</f>
        <v>0</v>
      </c>
      <c r="I14" s="102" t="s">
        <v>12</v>
      </c>
      <c r="J14" s="103"/>
      <c r="K14" s="73"/>
      <c r="M14" s="67"/>
      <c r="N14" s="14"/>
      <c r="O14" s="14"/>
      <c r="P14" s="14"/>
      <c r="Q14" s="14"/>
      <c r="R14" s="19"/>
    </row>
    <row r="15" spans="1:18" x14ac:dyDescent="0.25">
      <c r="A15" s="19"/>
      <c r="B15" s="16">
        <v>140</v>
      </c>
      <c r="C15" s="7">
        <f>(E12*B15)+(E12*B15)*25/100</f>
        <v>177.19729999999998</v>
      </c>
      <c r="D15" s="102" t="s">
        <v>61</v>
      </c>
      <c r="E15" s="103"/>
      <c r="F15" s="15"/>
      <c r="G15" s="74">
        <v>140</v>
      </c>
      <c r="H15" s="75">
        <f>(J12*G15)+(J12*G15)*25/100</f>
        <v>0</v>
      </c>
      <c r="I15" s="102" t="s">
        <v>61</v>
      </c>
      <c r="J15" s="103"/>
      <c r="K15" s="73"/>
      <c r="M15" s="67"/>
      <c r="N15" s="14"/>
      <c r="O15" s="14"/>
      <c r="P15" s="14"/>
      <c r="Q15" s="14"/>
      <c r="R15" s="19"/>
    </row>
    <row r="16" spans="1:18" x14ac:dyDescent="0.25">
      <c r="A16" s="19"/>
      <c r="B16" s="17"/>
      <c r="C16" s="7">
        <f>C15+(C15*7/100)</f>
        <v>189.60111099999997</v>
      </c>
      <c r="D16" s="102" t="s">
        <v>14</v>
      </c>
      <c r="E16" s="103"/>
      <c r="F16" s="15"/>
      <c r="G16" s="60"/>
      <c r="H16" s="75">
        <f>H15+(H15*7/100)</f>
        <v>0</v>
      </c>
      <c r="I16" s="102" t="s">
        <v>14</v>
      </c>
      <c r="J16" s="103"/>
      <c r="K16" s="73"/>
      <c r="M16" s="67"/>
      <c r="N16" s="14"/>
      <c r="O16" s="14"/>
      <c r="P16" s="14"/>
      <c r="Q16" s="34"/>
      <c r="R16" s="19"/>
    </row>
    <row r="17" spans="1:18" x14ac:dyDescent="0.25">
      <c r="A17" s="19"/>
      <c r="B17" s="98"/>
      <c r="C17" s="58">
        <f>C15+(C15*20/100)</f>
        <v>212.63675999999998</v>
      </c>
      <c r="D17" s="102" t="s">
        <v>15</v>
      </c>
      <c r="E17" s="103"/>
      <c r="F17" s="15"/>
      <c r="G17" s="59"/>
      <c r="H17" s="75">
        <f>H15+(H15*20/100)</f>
        <v>0</v>
      </c>
      <c r="I17" s="102" t="s">
        <v>15</v>
      </c>
      <c r="J17" s="103"/>
      <c r="K17" s="73"/>
      <c r="M17" s="67"/>
      <c r="N17" s="14"/>
      <c r="O17" s="14"/>
      <c r="P17" s="14"/>
      <c r="Q17" s="14"/>
      <c r="R17" s="19"/>
    </row>
    <row r="18" spans="1:18" ht="15.75" thickBot="1" x14ac:dyDescent="0.3">
      <c r="A18" s="19"/>
      <c r="B18" s="99"/>
      <c r="C18" s="79">
        <v>3315.7</v>
      </c>
      <c r="D18" s="84" t="s">
        <v>52</v>
      </c>
      <c r="E18" s="84"/>
      <c r="F18" s="70"/>
      <c r="G18" s="63"/>
      <c r="H18" s="80">
        <v>0</v>
      </c>
      <c r="I18" s="121" t="s">
        <v>52</v>
      </c>
      <c r="J18" s="122"/>
      <c r="K18" s="78"/>
      <c r="M18" s="67"/>
      <c r="N18" s="14"/>
      <c r="O18" s="14"/>
      <c r="P18" s="14"/>
      <c r="Q18" s="14"/>
      <c r="R18" s="19"/>
    </row>
    <row r="19" spans="1:18" x14ac:dyDescent="0.25">
      <c r="A19" s="19"/>
      <c r="B19" s="19"/>
      <c r="C19" s="19"/>
      <c r="D19" s="19"/>
      <c r="E19" s="19"/>
      <c r="F19" s="19"/>
      <c r="G19" s="19" t="s">
        <v>28</v>
      </c>
      <c r="H19" s="82">
        <v>0</v>
      </c>
      <c r="I19" s="19"/>
      <c r="J19" s="19"/>
      <c r="K19" s="19"/>
      <c r="L19" s="19"/>
      <c r="M19" s="14"/>
      <c r="N19" s="14"/>
      <c r="O19" s="14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5.75" thickBo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43"/>
      <c r="C22" s="44"/>
      <c r="D22" s="110" t="s">
        <v>43</v>
      </c>
      <c r="E22" s="110"/>
      <c r="F22" s="110"/>
      <c r="G22" s="110"/>
      <c r="H22" s="110"/>
      <c r="I22" s="110"/>
      <c r="J22" s="110"/>
      <c r="K22" s="110"/>
      <c r="L22" s="111" t="s">
        <v>38</v>
      </c>
      <c r="M22" s="36"/>
      <c r="N22" s="36"/>
      <c r="O22" s="36"/>
      <c r="P22" s="36"/>
      <c r="Q22" s="109"/>
      <c r="R22" s="19"/>
    </row>
    <row r="23" spans="1:18" ht="33.75" x14ac:dyDescent="0.25">
      <c r="A23" s="19"/>
      <c r="B23" s="45">
        <v>2024</v>
      </c>
      <c r="C23" s="41" t="s">
        <v>16</v>
      </c>
      <c r="D23" s="40" t="s">
        <v>17</v>
      </c>
      <c r="E23" s="40" t="s">
        <v>18</v>
      </c>
      <c r="F23" s="40" t="s">
        <v>19</v>
      </c>
      <c r="G23" s="40" t="s">
        <v>20</v>
      </c>
      <c r="H23" s="40" t="s">
        <v>53</v>
      </c>
      <c r="I23" s="40" t="s">
        <v>55</v>
      </c>
      <c r="J23" s="40" t="s">
        <v>54</v>
      </c>
      <c r="K23" s="40" t="s">
        <v>21</v>
      </c>
      <c r="L23" s="112"/>
      <c r="M23" s="27"/>
      <c r="N23" s="27"/>
      <c r="O23" s="27"/>
      <c r="P23" s="27"/>
      <c r="Q23" s="109"/>
      <c r="R23" s="19"/>
    </row>
    <row r="24" spans="1:18" x14ac:dyDescent="0.25">
      <c r="A24" s="19"/>
      <c r="B24" s="46" t="s">
        <v>22</v>
      </c>
      <c r="C24" s="51">
        <v>1</v>
      </c>
      <c r="D24" s="42">
        <f>C17*C24</f>
        <v>212.63675999999998</v>
      </c>
      <c r="E24" s="42">
        <f>D24*7.59/1000</f>
        <v>1.6139130084</v>
      </c>
      <c r="F24" s="53">
        <v>15</v>
      </c>
      <c r="G24" s="28">
        <f>D24*F24/100</f>
        <v>31.895513999999999</v>
      </c>
      <c r="H24" s="28">
        <f>G24-C18</f>
        <v>-3283.804486</v>
      </c>
      <c r="I24" s="28">
        <f>IF((G24-C18)/3&lt;0,0,(G24-C18))</f>
        <v>0</v>
      </c>
      <c r="J24" s="28">
        <f>E24-E24</f>
        <v>0</v>
      </c>
      <c r="K24" s="28">
        <f t="shared" ref="K24:K29" si="0">D24-(I24+J24)</f>
        <v>212.63675999999998</v>
      </c>
      <c r="L24" s="47">
        <f t="shared" ref="L24:L34" si="1">K24</f>
        <v>212.63675999999998</v>
      </c>
      <c r="M24" s="37"/>
      <c r="N24" s="38"/>
      <c r="O24" s="37"/>
      <c r="P24" s="37"/>
      <c r="Q24" s="37"/>
      <c r="R24" s="19"/>
    </row>
    <row r="25" spans="1:18" x14ac:dyDescent="0.25">
      <c r="A25" s="19"/>
      <c r="B25" s="46" t="s">
        <v>23</v>
      </c>
      <c r="C25" s="51">
        <v>1</v>
      </c>
      <c r="D25" s="42">
        <f>C17*C25</f>
        <v>212.63675999999998</v>
      </c>
      <c r="E25" s="42">
        <f>D25*7.59/1000</f>
        <v>1.6139130084</v>
      </c>
      <c r="F25" s="53">
        <v>15</v>
      </c>
      <c r="G25" s="28">
        <f>D25*F25/100</f>
        <v>31.895513999999999</v>
      </c>
      <c r="H25" s="28">
        <f>G25-C18</f>
        <v>-3283.804486</v>
      </c>
      <c r="I25" s="28">
        <f>IF((G25-C18)/3&lt;0,0,(G25-C18))</f>
        <v>0</v>
      </c>
      <c r="J25" s="28">
        <f>E25-E25</f>
        <v>0</v>
      </c>
      <c r="K25" s="28">
        <f t="shared" si="0"/>
        <v>212.63675999999998</v>
      </c>
      <c r="L25" s="47">
        <f t="shared" si="1"/>
        <v>212.63675999999998</v>
      </c>
      <c r="M25" s="37"/>
      <c r="N25" s="38"/>
      <c r="O25" s="37"/>
      <c r="P25" s="37"/>
      <c r="Q25" s="37"/>
      <c r="R25" s="19"/>
    </row>
    <row r="26" spans="1:18" x14ac:dyDescent="0.25">
      <c r="A26" s="19"/>
      <c r="B26" s="46" t="s">
        <v>24</v>
      </c>
      <c r="C26" s="51">
        <v>1</v>
      </c>
      <c r="D26" s="42">
        <f>C17*C26</f>
        <v>212.63675999999998</v>
      </c>
      <c r="E26" s="42">
        <f t="shared" ref="E26:E35" si="2">D26*7.59/1000</f>
        <v>1.6139130084</v>
      </c>
      <c r="F26" s="53">
        <v>15</v>
      </c>
      <c r="G26" s="28">
        <f t="shared" ref="G26:G35" si="3">D26*F26/100</f>
        <v>31.895513999999999</v>
      </c>
      <c r="H26" s="28">
        <f>G26-C18</f>
        <v>-3283.804486</v>
      </c>
      <c r="I26" s="28">
        <f>IF((G26-C18)/3&lt;0,0,(G26-C18))</f>
        <v>0</v>
      </c>
      <c r="J26" s="28">
        <f t="shared" ref="J26:J29" si="4">E26-E26</f>
        <v>0</v>
      </c>
      <c r="K26" s="28">
        <f t="shared" si="0"/>
        <v>212.63675999999998</v>
      </c>
      <c r="L26" s="47">
        <f t="shared" si="1"/>
        <v>212.63675999999998</v>
      </c>
      <c r="M26" s="37"/>
      <c r="N26" s="38"/>
      <c r="O26" s="37"/>
      <c r="P26" s="37"/>
      <c r="Q26" s="37"/>
      <c r="R26" s="19"/>
    </row>
    <row r="27" spans="1:18" x14ac:dyDescent="0.25">
      <c r="A27" s="19"/>
      <c r="B27" s="46" t="s">
        <v>25</v>
      </c>
      <c r="C27" s="51">
        <v>1</v>
      </c>
      <c r="D27" s="42">
        <f>C17*C27</f>
        <v>212.63675999999998</v>
      </c>
      <c r="E27" s="42">
        <f t="shared" si="2"/>
        <v>1.6139130084</v>
      </c>
      <c r="F27" s="53">
        <v>15</v>
      </c>
      <c r="G27" s="28">
        <f t="shared" si="3"/>
        <v>31.895513999999999</v>
      </c>
      <c r="H27" s="28">
        <f>G27-C18</f>
        <v>-3283.804486</v>
      </c>
      <c r="I27" s="28">
        <f>IF((G27-C18)/3&lt;0,0,(G27-C18))</f>
        <v>0</v>
      </c>
      <c r="J27" s="28">
        <f t="shared" si="4"/>
        <v>0</v>
      </c>
      <c r="K27" s="28">
        <f t="shared" si="0"/>
        <v>212.63675999999998</v>
      </c>
      <c r="L27" s="47">
        <f t="shared" si="1"/>
        <v>212.63675999999998</v>
      </c>
      <c r="M27" s="37"/>
      <c r="N27" s="38"/>
      <c r="O27" s="37"/>
      <c r="P27" s="37"/>
      <c r="Q27" s="37"/>
      <c r="R27" s="19"/>
    </row>
    <row r="28" spans="1:18" x14ac:dyDescent="0.25">
      <c r="A28" s="19"/>
      <c r="B28" s="46" t="s">
        <v>26</v>
      </c>
      <c r="C28" s="51">
        <v>1</v>
      </c>
      <c r="D28" s="42">
        <f>C17*C28</f>
        <v>212.63675999999998</v>
      </c>
      <c r="E28" s="42">
        <f t="shared" si="2"/>
        <v>1.6139130084</v>
      </c>
      <c r="F28" s="53">
        <v>15</v>
      </c>
      <c r="G28" s="28">
        <f t="shared" si="3"/>
        <v>31.895513999999999</v>
      </c>
      <c r="H28" s="28">
        <f>G28-C18</f>
        <v>-3283.804486</v>
      </c>
      <c r="I28" s="28">
        <f>IF((G28-C18)/3&lt;0,0,(G28-C18))</f>
        <v>0</v>
      </c>
      <c r="J28" s="28">
        <f t="shared" si="4"/>
        <v>0</v>
      </c>
      <c r="K28" s="28">
        <f t="shared" si="0"/>
        <v>212.63675999999998</v>
      </c>
      <c r="L28" s="47">
        <f t="shared" si="1"/>
        <v>212.63675999999998</v>
      </c>
      <c r="M28" s="37"/>
      <c r="N28" s="38"/>
      <c r="O28" s="37"/>
      <c r="P28" s="37"/>
      <c r="Q28" s="37"/>
      <c r="R28" s="19"/>
    </row>
    <row r="29" spans="1:18" x14ac:dyDescent="0.25">
      <c r="A29" s="19"/>
      <c r="B29" s="46" t="s">
        <v>27</v>
      </c>
      <c r="C29" s="51">
        <v>1</v>
      </c>
      <c r="D29" s="42">
        <f>C17*C29</f>
        <v>212.63675999999998</v>
      </c>
      <c r="E29" s="42">
        <f t="shared" si="2"/>
        <v>1.6139130084</v>
      </c>
      <c r="F29" s="53">
        <v>20</v>
      </c>
      <c r="G29" s="28">
        <f t="shared" si="3"/>
        <v>42.527351999999993</v>
      </c>
      <c r="H29" s="28">
        <f>G29-C18</f>
        <v>-3273.1726479999998</v>
      </c>
      <c r="I29" s="28">
        <f>IF((G29-C18)/3&lt;0,0,(G29-C18))</f>
        <v>0</v>
      </c>
      <c r="J29" s="28">
        <f t="shared" si="4"/>
        <v>0</v>
      </c>
      <c r="K29" s="28">
        <f t="shared" si="0"/>
        <v>212.63675999999998</v>
      </c>
      <c r="L29" s="47">
        <f t="shared" si="1"/>
        <v>212.63675999999998</v>
      </c>
      <c r="M29" s="37"/>
      <c r="N29" s="38"/>
      <c r="O29" s="37"/>
      <c r="P29" s="37"/>
      <c r="Q29" s="37"/>
      <c r="R29" s="19"/>
    </row>
    <row r="30" spans="1:18" x14ac:dyDescent="0.25">
      <c r="A30" s="19"/>
      <c r="B30" s="46" t="s">
        <v>28</v>
      </c>
      <c r="C30" s="51">
        <v>1</v>
      </c>
      <c r="D30" s="42">
        <f>H17*C30</f>
        <v>0</v>
      </c>
      <c r="E30" s="42">
        <f t="shared" si="2"/>
        <v>0</v>
      </c>
      <c r="F30" s="53">
        <v>20</v>
      </c>
      <c r="G30" s="28">
        <f t="shared" si="3"/>
        <v>0</v>
      </c>
      <c r="H30" s="28">
        <f>G30-H19</f>
        <v>0</v>
      </c>
      <c r="I30" s="28">
        <f>IF((G30-H19)/3&lt;0,0,(G30-H19))</f>
        <v>0</v>
      </c>
      <c r="J30" s="28">
        <f>E30-E30</f>
        <v>0</v>
      </c>
      <c r="K30" s="28">
        <f>D30-(I30+J30)</f>
        <v>0</v>
      </c>
      <c r="L30" s="47">
        <f t="shared" si="1"/>
        <v>0</v>
      </c>
      <c r="M30" s="37"/>
      <c r="N30" s="38"/>
      <c r="O30" s="37"/>
      <c r="P30" s="37"/>
      <c r="Q30" s="37"/>
      <c r="R30" s="19"/>
    </row>
    <row r="31" spans="1:18" x14ac:dyDescent="0.25">
      <c r="A31" s="19"/>
      <c r="B31" s="46" t="s">
        <v>29</v>
      </c>
      <c r="C31" s="51">
        <v>1</v>
      </c>
      <c r="D31" s="42">
        <f>H17*C31</f>
        <v>0</v>
      </c>
      <c r="E31" s="42">
        <f t="shared" si="2"/>
        <v>0</v>
      </c>
      <c r="F31" s="53">
        <v>20</v>
      </c>
      <c r="G31" s="28">
        <f t="shared" si="3"/>
        <v>0</v>
      </c>
      <c r="H31" s="28">
        <f>G31-H18</f>
        <v>0</v>
      </c>
      <c r="I31" s="28">
        <f>IF((G31-H18)/3&lt;0,0,(G31-H18))</f>
        <v>0</v>
      </c>
      <c r="J31" s="28">
        <f>E31-E31</f>
        <v>0</v>
      </c>
      <c r="K31" s="28">
        <f>D31-(I31+J31)</f>
        <v>0</v>
      </c>
      <c r="L31" s="47">
        <f t="shared" si="1"/>
        <v>0</v>
      </c>
      <c r="M31" s="37"/>
      <c r="N31" s="38"/>
      <c r="O31" s="37"/>
      <c r="P31" s="37"/>
      <c r="Q31" s="37"/>
      <c r="R31" s="19"/>
    </row>
    <row r="32" spans="1:18" x14ac:dyDescent="0.25">
      <c r="A32" s="19"/>
      <c r="B32" s="46" t="s">
        <v>30</v>
      </c>
      <c r="C32" s="51">
        <v>1</v>
      </c>
      <c r="D32" s="42">
        <f>H17*C32</f>
        <v>0</v>
      </c>
      <c r="E32" s="42">
        <f t="shared" si="2"/>
        <v>0</v>
      </c>
      <c r="F32" s="53">
        <v>20</v>
      </c>
      <c r="G32" s="28">
        <f t="shared" si="3"/>
        <v>0</v>
      </c>
      <c r="H32" s="28">
        <f>G32-H18</f>
        <v>0</v>
      </c>
      <c r="I32" s="28">
        <f>IF((G32-H18)/3&lt;0,0,(G32-H18))</f>
        <v>0</v>
      </c>
      <c r="J32" s="28">
        <f t="shared" ref="J32:J35" si="5">E32-E32</f>
        <v>0</v>
      </c>
      <c r="K32" s="28">
        <f t="shared" ref="K32:K35" si="6">D32-(I32+J32)</f>
        <v>0</v>
      </c>
      <c r="L32" s="47">
        <f t="shared" si="1"/>
        <v>0</v>
      </c>
      <c r="M32" s="37"/>
      <c r="N32" s="38"/>
      <c r="O32" s="37"/>
      <c r="P32" s="37"/>
      <c r="Q32" s="37"/>
      <c r="R32" s="19"/>
    </row>
    <row r="33" spans="1:19" x14ac:dyDescent="0.25">
      <c r="A33" s="19"/>
      <c r="B33" s="46" t="s">
        <v>31</v>
      </c>
      <c r="C33" s="51">
        <v>1</v>
      </c>
      <c r="D33" s="42">
        <f>H17*C33</f>
        <v>0</v>
      </c>
      <c r="E33" s="42">
        <f t="shared" si="2"/>
        <v>0</v>
      </c>
      <c r="F33" s="53">
        <v>20</v>
      </c>
      <c r="G33" s="28">
        <f t="shared" si="3"/>
        <v>0</v>
      </c>
      <c r="H33" s="28">
        <f>G33-H18</f>
        <v>0</v>
      </c>
      <c r="I33" s="28">
        <f>IF((G33-H18)/3&lt;0,0,(G33-H18))</f>
        <v>0</v>
      </c>
      <c r="J33" s="28">
        <f t="shared" si="5"/>
        <v>0</v>
      </c>
      <c r="K33" s="28">
        <f t="shared" si="6"/>
        <v>0</v>
      </c>
      <c r="L33" s="47">
        <f t="shared" si="1"/>
        <v>0</v>
      </c>
      <c r="M33" s="37"/>
      <c r="N33" s="38"/>
      <c r="O33" s="37"/>
      <c r="P33" s="37"/>
      <c r="Q33" s="37"/>
      <c r="R33" s="19"/>
    </row>
    <row r="34" spans="1:19" x14ac:dyDescent="0.25">
      <c r="A34" s="19"/>
      <c r="B34" s="46" t="s">
        <v>32</v>
      </c>
      <c r="C34" s="51">
        <v>1</v>
      </c>
      <c r="D34" s="42">
        <f>H17*C34</f>
        <v>0</v>
      </c>
      <c r="E34" s="42">
        <f t="shared" si="2"/>
        <v>0</v>
      </c>
      <c r="F34" s="53">
        <v>27</v>
      </c>
      <c r="G34" s="28">
        <f t="shared" si="3"/>
        <v>0</v>
      </c>
      <c r="H34" s="28">
        <f>G34-H18</f>
        <v>0</v>
      </c>
      <c r="I34" s="28">
        <f>IF((G34-H18)/3&lt;0,0,(G34-H18))</f>
        <v>0</v>
      </c>
      <c r="J34" s="28">
        <f t="shared" si="5"/>
        <v>0</v>
      </c>
      <c r="K34" s="28">
        <f t="shared" si="6"/>
        <v>0</v>
      </c>
      <c r="L34" s="47">
        <f t="shared" si="1"/>
        <v>0</v>
      </c>
      <c r="M34" s="37"/>
      <c r="N34" s="38"/>
      <c r="O34" s="37"/>
      <c r="P34" s="37"/>
      <c r="Q34" s="37"/>
      <c r="R34" s="19"/>
    </row>
    <row r="35" spans="1:19" ht="15.75" thickBot="1" x14ac:dyDescent="0.3">
      <c r="A35" s="19"/>
      <c r="B35" s="48" t="s">
        <v>33</v>
      </c>
      <c r="C35" s="52">
        <v>1</v>
      </c>
      <c r="D35" s="49">
        <f>H17*C35</f>
        <v>0</v>
      </c>
      <c r="E35" s="49">
        <f t="shared" si="2"/>
        <v>0</v>
      </c>
      <c r="F35" s="54">
        <v>27</v>
      </c>
      <c r="G35" s="49">
        <f t="shared" si="3"/>
        <v>0</v>
      </c>
      <c r="H35" s="28">
        <f>G35-H18</f>
        <v>0</v>
      </c>
      <c r="I35" s="28">
        <f>IF((G35-H18)/3&lt;0,0,(G35-H18))</f>
        <v>0</v>
      </c>
      <c r="J35" s="28">
        <f t="shared" si="5"/>
        <v>0</v>
      </c>
      <c r="K35" s="28">
        <f t="shared" si="6"/>
        <v>0</v>
      </c>
      <c r="L35" s="50">
        <f>K35</f>
        <v>0</v>
      </c>
      <c r="M35" s="37"/>
      <c r="N35" s="38"/>
      <c r="O35" s="37"/>
      <c r="P35" s="37"/>
      <c r="Q35" s="37"/>
      <c r="R35" s="19"/>
    </row>
    <row r="36" spans="1:19" ht="14.45" customHeight="1" x14ac:dyDescent="0.25">
      <c r="A36" s="19"/>
      <c r="B36" s="29"/>
      <c r="C36" s="29"/>
      <c r="D36" s="29"/>
      <c r="E36" s="29"/>
      <c r="F36" s="113" t="s">
        <v>44</v>
      </c>
      <c r="G36" s="114"/>
      <c r="H36" s="114"/>
      <c r="I36" s="114"/>
      <c r="J36" s="114"/>
      <c r="K36" s="115"/>
      <c r="L36" s="119">
        <f>SUM(L24:L35)</f>
        <v>1275.8205599999997</v>
      </c>
      <c r="M36" s="39"/>
      <c r="N36" s="114"/>
      <c r="O36" s="114"/>
      <c r="P36" s="114"/>
      <c r="Q36" s="106"/>
      <c r="R36" s="19"/>
    </row>
    <row r="37" spans="1:19" ht="15.75" thickBot="1" x14ac:dyDescent="0.3">
      <c r="A37" s="19"/>
      <c r="B37" s="29"/>
      <c r="C37" s="29"/>
      <c r="D37" s="29"/>
      <c r="E37" s="29"/>
      <c r="F37" s="116"/>
      <c r="G37" s="117"/>
      <c r="H37" s="117"/>
      <c r="I37" s="117"/>
      <c r="J37" s="117"/>
      <c r="K37" s="118"/>
      <c r="L37" s="120"/>
      <c r="M37" s="39"/>
      <c r="N37" s="114"/>
      <c r="O37" s="114"/>
      <c r="P37" s="114"/>
      <c r="Q37" s="106"/>
      <c r="R37" s="19"/>
    </row>
    <row r="38" spans="1:19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9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9" x14ac:dyDescent="0.25">
      <c r="A40" s="9" t="s">
        <v>72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9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9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0" t="s">
        <v>34</v>
      </c>
      <c r="O42" s="10"/>
      <c r="P42" s="10"/>
      <c r="Q42" s="8"/>
      <c r="R42" s="19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0"/>
      <c r="O43" s="10"/>
      <c r="P43" s="10"/>
      <c r="Q43" s="8"/>
      <c r="R43" s="19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07">
        <f ca="1">TODAY()</f>
        <v>45664</v>
      </c>
      <c r="O44" s="107"/>
      <c r="P44" s="10"/>
      <c r="Q44" s="8"/>
      <c r="R44" s="19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08" t="s">
        <v>42</v>
      </c>
      <c r="O45" s="108"/>
      <c r="P45" s="10"/>
      <c r="Q45" s="8"/>
      <c r="R45" s="19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08" t="s">
        <v>6</v>
      </c>
      <c r="O46" s="108"/>
      <c r="P46" s="10"/>
      <c r="Q46" s="8"/>
      <c r="R46" s="19"/>
    </row>
    <row r="47" spans="1:19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/>
      <c r="O47" s="31"/>
      <c r="P47" s="23"/>
      <c r="Q47" s="19"/>
      <c r="R47" s="19"/>
    </row>
    <row r="48" spans="1:19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6"/>
      <c r="R48" s="26"/>
      <c r="S48" s="26"/>
    </row>
    <row r="49" spans="1:19" x14ac:dyDescent="0.2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6"/>
      <c r="R49" s="26"/>
      <c r="S49" s="26"/>
    </row>
    <row r="50" spans="1:19" x14ac:dyDescent="0.2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6"/>
      <c r="R50" s="26"/>
      <c r="S50" s="26"/>
    </row>
    <row r="51" spans="1:19" x14ac:dyDescent="0.25">
      <c r="A51" s="30" t="s">
        <v>47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6"/>
      <c r="R51" s="26"/>
      <c r="S51" s="26"/>
    </row>
    <row r="52" spans="1:19" x14ac:dyDescent="0.25">
      <c r="A52" s="30" t="s">
        <v>48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26"/>
      <c r="R52" s="26"/>
      <c r="S52" s="26"/>
    </row>
    <row r="53" spans="1:19" x14ac:dyDescent="0.25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26"/>
      <c r="R53" s="26"/>
      <c r="S53" s="26"/>
    </row>
    <row r="54" spans="1:19" x14ac:dyDescent="0.25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26"/>
      <c r="R54" s="26"/>
      <c r="S54" s="26"/>
    </row>
  </sheetData>
  <sheetProtection formatCells="0" formatColumns="0" formatRows="0"/>
  <mergeCells count="36">
    <mergeCell ref="N44:O44"/>
    <mergeCell ref="N45:O45"/>
    <mergeCell ref="N46:O46"/>
    <mergeCell ref="D22:K22"/>
    <mergeCell ref="L22:L23"/>
    <mergeCell ref="Q22:Q23"/>
    <mergeCell ref="F36:K37"/>
    <mergeCell ref="L36:L37"/>
    <mergeCell ref="N36:P37"/>
    <mergeCell ref="Q36:Q37"/>
    <mergeCell ref="D16:E16"/>
    <mergeCell ref="I16:J16"/>
    <mergeCell ref="B17:B18"/>
    <mergeCell ref="D17:E17"/>
    <mergeCell ref="I17:J17"/>
    <mergeCell ref="D18:E18"/>
    <mergeCell ref="I18:J18"/>
    <mergeCell ref="J12:K12"/>
    <mergeCell ref="D13:E13"/>
    <mergeCell ref="D14:E14"/>
    <mergeCell ref="I14:J14"/>
    <mergeCell ref="D15:E15"/>
    <mergeCell ref="I15:J15"/>
    <mergeCell ref="B12:D12"/>
    <mergeCell ref="E12:F12"/>
    <mergeCell ref="E9:F9"/>
    <mergeCell ref="C10:D10"/>
    <mergeCell ref="E10:F10"/>
    <mergeCell ref="B11:D11"/>
    <mergeCell ref="E11:F11"/>
    <mergeCell ref="C4:G5"/>
    <mergeCell ref="E6:L6"/>
    <mergeCell ref="C7:D7"/>
    <mergeCell ref="E7:G7"/>
    <mergeCell ref="C8:D8"/>
    <mergeCell ref="E8:G8"/>
  </mergeCells>
  <conditionalFormatting sqref="E13 L2:L5">
    <cfRule type="cellIs" dxfId="5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L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14</vt:i4>
      </vt:variant>
    </vt:vector>
  </HeadingPairs>
  <TitlesOfParts>
    <vt:vector size="28" baseType="lpstr">
      <vt:lpstr>GÜNDÜZ</vt:lpstr>
      <vt:lpstr>GÜNDÜZ Y.LİSANS</vt:lpstr>
      <vt:lpstr>GÜNDÜZ DOKTORA</vt:lpstr>
      <vt:lpstr>GECE</vt:lpstr>
      <vt:lpstr>GECEY Y.LİSANS</vt:lpstr>
      <vt:lpstr>GECE DOKTORA</vt:lpstr>
      <vt:lpstr>%25 ARTIRIMLI GÜNDÜZ</vt:lpstr>
      <vt:lpstr>%25 ARTIRIMLI GÜNDÜZ Y.Lisans</vt:lpstr>
      <vt:lpstr>%25 ARTIRIMLI GÜNDÜZ DOKTORA</vt:lpstr>
      <vt:lpstr>%25 ARTIRIMLI GECE</vt:lpstr>
      <vt:lpstr>%25 ARTIRIMLI GECE Y.Lisans</vt:lpstr>
      <vt:lpstr>%25 ARTIRIMLI GECE Doktora</vt:lpstr>
      <vt:lpstr>DYK HAFTAİÇİ</vt:lpstr>
      <vt:lpstr>DYK HAFTA SONU</vt:lpstr>
      <vt:lpstr>'%25 ARTIRIMLI GECE'!Yazdırma_Alanı</vt:lpstr>
      <vt:lpstr>'%25 ARTIRIMLI GECE Doktora'!Yazdırma_Alanı</vt:lpstr>
      <vt:lpstr>'%25 ARTIRIMLI GECE Y.Lisans'!Yazdırma_Alanı</vt:lpstr>
      <vt:lpstr>'%25 ARTIRIMLI GÜNDÜZ'!Yazdırma_Alanı</vt:lpstr>
      <vt:lpstr>'%25 ARTIRIMLI GÜNDÜZ DOKTORA'!Yazdırma_Alanı</vt:lpstr>
      <vt:lpstr>'%25 ARTIRIMLI GÜNDÜZ Y.Lisans'!Yazdırma_Alanı</vt:lpstr>
      <vt:lpstr>'DYK HAFTA SONU'!Yazdırma_Alanı</vt:lpstr>
      <vt:lpstr>'DYK HAFTAİÇİ'!Yazdırma_Alanı</vt:lpstr>
      <vt:lpstr>GECE!Yazdırma_Alanı</vt:lpstr>
      <vt:lpstr>'GECE DOKTORA'!Yazdırma_Alanı</vt:lpstr>
      <vt:lpstr>'GECEY Y.LİSANS'!Yazdırma_Alanı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2025-01-07T05:51:42Z</dcterms:modified>
</cp:coreProperties>
</file>